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3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asey\Desktop\Data Analysis Projects\Module 1 - Crowd Funding Analysis\Resources\"/>
    </mc:Choice>
  </mc:AlternateContent>
  <xr:revisionPtr revIDLastSave="0" documentId="13_ncr:1_{545C2087-7812-4DBF-BBEF-0EE74BF75C1D}" xr6:coauthVersionLast="46" xr6:coauthVersionMax="46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Kickstarter" sheetId="1" r:id="rId1"/>
    <sheet name="Outcomes Based on Goals" sheetId="21" r:id="rId2"/>
    <sheet name="Outcomes Vs Goals" sheetId="23" r:id="rId3"/>
    <sheet name="Theater Outcomes by Launch Date" sheetId="17" r:id="rId4"/>
    <sheet name="TheaterOutcomeLaunchDateChart" sheetId="20" r:id="rId5"/>
    <sheet name="Descriptive Statistics" sheetId="9" r:id="rId6"/>
    <sheet name="Category Statistics" sheetId="3" r:id="rId7"/>
    <sheet name="Successful US Kickstarters" sheetId="7" r:id="rId8"/>
    <sheet name="Failed US Kickstarters" sheetId="8" r:id="rId9"/>
    <sheet name="Outcome Based On Start Date" sheetId="4" r:id="rId10"/>
    <sheet name="Outcomes by Start Date" sheetId="5" r:id="rId11"/>
    <sheet name="Edinburgh Researc" sheetId="6" r:id="rId12"/>
    <sheet name="British Musicals" sheetId="14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1" l="1"/>
  <c r="D13" i="21"/>
  <c r="D12" i="21"/>
  <c r="D11" i="21"/>
  <c r="D10" i="21"/>
  <c r="D9" i="21"/>
  <c r="D8" i="21"/>
  <c r="D7" i="21"/>
  <c r="D6" i="21"/>
  <c r="D5" i="21"/>
  <c r="D4" i="21"/>
  <c r="D3" i="21"/>
  <c r="D2" i="21"/>
  <c r="C12" i="21"/>
  <c r="C11" i="21"/>
  <c r="C10" i="21"/>
  <c r="C9" i="21"/>
  <c r="C8" i="21"/>
  <c r="C7" i="21"/>
  <c r="C6" i="21"/>
  <c r="C5" i="21"/>
  <c r="C4" i="21"/>
  <c r="C3" i="21"/>
  <c r="C13" i="21"/>
  <c r="B13" i="21"/>
  <c r="B12" i="21"/>
  <c r="B11" i="21"/>
  <c r="B10" i="21"/>
  <c r="B9" i="21"/>
  <c r="B8" i="21"/>
  <c r="B7" i="21"/>
  <c r="B6" i="21"/>
  <c r="B5" i="21"/>
  <c r="B4" i="21"/>
  <c r="C2" i="21"/>
  <c r="B2" i="21"/>
  <c r="O4008" i="1"/>
  <c r="P4008" i="1"/>
  <c r="S4008" i="1"/>
  <c r="T4008" i="1"/>
  <c r="O3147" i="1"/>
  <c r="P3147" i="1"/>
  <c r="S3147" i="1"/>
  <c r="T3147" i="1"/>
  <c r="O3940" i="1"/>
  <c r="P3940" i="1"/>
  <c r="S3940" i="1"/>
  <c r="T3940" i="1"/>
  <c r="O3594" i="1"/>
  <c r="P3594" i="1"/>
  <c r="S3594" i="1"/>
  <c r="T3594" i="1"/>
  <c r="O4072" i="1"/>
  <c r="P4072" i="1"/>
  <c r="S4072" i="1"/>
  <c r="T4072" i="1"/>
  <c r="O3135" i="1"/>
  <c r="P3135" i="1"/>
  <c r="S3135" i="1"/>
  <c r="T3135" i="1"/>
  <c r="O3136" i="1"/>
  <c r="P3136" i="1"/>
  <c r="S3136" i="1"/>
  <c r="T3136" i="1"/>
  <c r="O2878" i="1"/>
  <c r="P2878" i="1"/>
  <c r="S2878" i="1"/>
  <c r="T2878" i="1"/>
  <c r="O3138" i="1"/>
  <c r="P3138" i="1"/>
  <c r="S3138" i="1"/>
  <c r="T3138" i="1"/>
  <c r="O3159" i="1"/>
  <c r="P3159" i="1"/>
  <c r="S3159" i="1"/>
  <c r="T3159" i="1"/>
  <c r="O3140" i="1"/>
  <c r="P3140" i="1"/>
  <c r="S3140" i="1"/>
  <c r="T3140" i="1"/>
  <c r="O3141" i="1"/>
  <c r="P3141" i="1"/>
  <c r="S3141" i="1"/>
  <c r="T3141" i="1"/>
  <c r="O3142" i="1"/>
  <c r="P3142" i="1"/>
  <c r="S3142" i="1"/>
  <c r="T3142" i="1"/>
  <c r="O3143" i="1"/>
  <c r="P3143" i="1"/>
  <c r="S3143" i="1"/>
  <c r="T3143" i="1"/>
  <c r="O3144" i="1"/>
  <c r="P3144" i="1"/>
  <c r="S3144" i="1"/>
  <c r="T3144" i="1"/>
  <c r="O3145" i="1"/>
  <c r="P3145" i="1"/>
  <c r="S3145" i="1"/>
  <c r="T3145" i="1"/>
  <c r="O3942" i="1"/>
  <c r="P3942" i="1"/>
  <c r="S3942" i="1"/>
  <c r="T3942" i="1"/>
  <c r="O4064" i="1"/>
  <c r="P4064" i="1"/>
  <c r="S4064" i="1"/>
  <c r="T4064" i="1"/>
  <c r="O3148" i="1"/>
  <c r="P3148" i="1"/>
  <c r="S3148" i="1"/>
  <c r="T3148" i="1"/>
  <c r="O2703" i="1"/>
  <c r="P2703" i="1"/>
  <c r="S2703" i="1"/>
  <c r="T2703" i="1"/>
  <c r="O2704" i="1"/>
  <c r="P2704" i="1"/>
  <c r="S2704" i="1"/>
  <c r="T2704" i="1"/>
  <c r="O2705" i="1"/>
  <c r="P2705" i="1"/>
  <c r="S2705" i="1"/>
  <c r="T2705" i="1"/>
  <c r="O2706" i="1"/>
  <c r="P2706" i="1"/>
  <c r="S2706" i="1"/>
  <c r="T2706" i="1"/>
  <c r="O2707" i="1"/>
  <c r="P2707" i="1"/>
  <c r="S2707" i="1"/>
  <c r="T2707" i="1"/>
  <c r="O2323" i="1"/>
  <c r="P2323" i="1"/>
  <c r="S2323" i="1"/>
  <c r="T2323" i="1"/>
  <c r="O2324" i="1"/>
  <c r="P2324" i="1"/>
  <c r="S2324" i="1"/>
  <c r="T2324" i="1"/>
  <c r="O2325" i="1"/>
  <c r="P2325" i="1"/>
  <c r="S2325" i="1"/>
  <c r="T2325" i="1"/>
  <c r="O2326" i="1"/>
  <c r="P2326" i="1"/>
  <c r="S2326" i="1"/>
  <c r="T2326" i="1"/>
  <c r="O2327" i="1"/>
  <c r="P2327" i="1"/>
  <c r="S2327" i="1"/>
  <c r="T2327" i="1"/>
  <c r="O2328" i="1"/>
  <c r="P2328" i="1"/>
  <c r="S2328" i="1"/>
  <c r="T2328" i="1"/>
  <c r="O1683" i="1"/>
  <c r="P1683" i="1"/>
  <c r="S1683" i="1"/>
  <c r="T1683" i="1"/>
  <c r="O1684" i="1"/>
  <c r="P1684" i="1"/>
  <c r="S1684" i="1"/>
  <c r="T1684" i="1"/>
  <c r="O1685" i="1"/>
  <c r="P1685" i="1"/>
  <c r="S1685" i="1"/>
  <c r="T1685" i="1"/>
  <c r="O1686" i="1"/>
  <c r="P1686" i="1"/>
  <c r="S1686" i="1"/>
  <c r="T1686" i="1"/>
  <c r="O1687" i="1"/>
  <c r="P1687" i="1"/>
  <c r="S1687" i="1"/>
  <c r="T1687" i="1"/>
  <c r="O1688" i="1"/>
  <c r="P1688" i="1"/>
  <c r="S1688" i="1"/>
  <c r="T1688" i="1"/>
  <c r="O1689" i="1"/>
  <c r="P1689" i="1"/>
  <c r="S1689" i="1"/>
  <c r="T1689" i="1"/>
  <c r="O1690" i="1"/>
  <c r="P1690" i="1"/>
  <c r="S1690" i="1"/>
  <c r="T1690" i="1"/>
  <c r="O1691" i="1"/>
  <c r="P1691" i="1"/>
  <c r="S1691" i="1"/>
  <c r="T1691" i="1"/>
  <c r="O1692" i="1"/>
  <c r="P1692" i="1"/>
  <c r="S1692" i="1"/>
  <c r="T1692" i="1"/>
  <c r="O1693" i="1"/>
  <c r="P1693" i="1"/>
  <c r="S1693" i="1"/>
  <c r="T1693" i="1"/>
  <c r="O1694" i="1"/>
  <c r="P1694" i="1"/>
  <c r="S1694" i="1"/>
  <c r="T1694" i="1"/>
  <c r="O1695" i="1"/>
  <c r="P1695" i="1"/>
  <c r="S1695" i="1"/>
  <c r="T1695" i="1"/>
  <c r="O1696" i="1"/>
  <c r="P1696" i="1"/>
  <c r="S1696" i="1"/>
  <c r="T1696" i="1"/>
  <c r="O1697" i="1"/>
  <c r="P1697" i="1"/>
  <c r="S1697" i="1"/>
  <c r="T1697" i="1"/>
  <c r="O1698" i="1"/>
  <c r="P1698" i="1"/>
  <c r="S1698" i="1"/>
  <c r="T1698" i="1"/>
  <c r="O1699" i="1"/>
  <c r="P1699" i="1"/>
  <c r="S1699" i="1"/>
  <c r="T1699" i="1"/>
  <c r="O1700" i="1"/>
  <c r="P1700" i="1"/>
  <c r="S1700" i="1"/>
  <c r="T1700" i="1"/>
  <c r="O1701" i="1"/>
  <c r="P1701" i="1"/>
  <c r="S1701" i="1"/>
  <c r="T1701" i="1"/>
  <c r="O1702" i="1"/>
  <c r="P1702" i="1"/>
  <c r="S1702" i="1"/>
  <c r="T1702" i="1"/>
  <c r="C13" i="9"/>
  <c r="B13" i="9"/>
  <c r="C12" i="9"/>
  <c r="C14" i="9" s="1"/>
  <c r="B12" i="9"/>
  <c r="B14" i="9" s="1"/>
  <c r="C11" i="9"/>
  <c r="B11" i="9"/>
  <c r="C7" i="9"/>
  <c r="C6" i="9"/>
  <c r="C5" i="9"/>
  <c r="C4" i="9"/>
  <c r="B6" i="9"/>
  <c r="B7" i="9" s="1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3606" i="1"/>
  <c r="T3410" i="1"/>
  <c r="T3615" i="1"/>
  <c r="T526" i="1"/>
  <c r="T3987" i="1"/>
  <c r="T528" i="1"/>
  <c r="T3924" i="1"/>
  <c r="T2982" i="1"/>
  <c r="T531" i="1"/>
  <c r="T3512" i="1"/>
  <c r="T3555" i="1"/>
  <c r="T3926" i="1"/>
  <c r="T535" i="1"/>
  <c r="T536" i="1"/>
  <c r="T537" i="1"/>
  <c r="T538" i="1"/>
  <c r="T3237" i="1"/>
  <c r="T3616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238" i="1"/>
  <c r="T1287" i="1"/>
  <c r="T1288" i="1"/>
  <c r="T1289" i="1"/>
  <c r="T3556" i="1"/>
  <c r="T3156" i="1"/>
  <c r="T3516" i="1"/>
  <c r="T3412" i="1"/>
  <c r="T1294" i="1"/>
  <c r="T4006" i="1"/>
  <c r="T1296" i="1"/>
  <c r="T1297" i="1"/>
  <c r="T1298" i="1"/>
  <c r="T4037" i="1"/>
  <c r="T1300" i="1"/>
  <c r="T3517" i="1"/>
  <c r="T3413" i="1"/>
  <c r="T3239" i="1"/>
  <c r="T3333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146" i="1"/>
  <c r="T2893" i="1"/>
  <c r="T2785" i="1"/>
  <c r="T3816" i="1"/>
  <c r="T3621" i="1"/>
  <c r="T2788" i="1"/>
  <c r="T2894" i="1"/>
  <c r="T3243" i="1"/>
  <c r="T3415" i="1"/>
  <c r="T3416" i="1"/>
  <c r="T3244" i="1"/>
  <c r="T3245" i="1"/>
  <c r="T2795" i="1"/>
  <c r="T2796" i="1"/>
  <c r="T2864" i="1"/>
  <c r="T2798" i="1"/>
  <c r="T2799" i="1"/>
  <c r="T2800" i="1"/>
  <c r="T2801" i="1"/>
  <c r="T2802" i="1"/>
  <c r="T2803" i="1"/>
  <c r="T2804" i="1"/>
  <c r="T3927" i="1"/>
  <c r="T2806" i="1"/>
  <c r="T2807" i="1"/>
  <c r="T2808" i="1"/>
  <c r="T3622" i="1"/>
  <c r="T3597" i="1"/>
  <c r="T3334" i="1"/>
  <c r="T3335" i="1"/>
  <c r="T2813" i="1"/>
  <c r="T2814" i="1"/>
  <c r="T3395" i="1"/>
  <c r="T2816" i="1"/>
  <c r="T2817" i="1"/>
  <c r="T2818" i="1"/>
  <c r="T2819" i="1"/>
  <c r="T3930" i="1"/>
  <c r="T2821" i="1"/>
  <c r="T2822" i="1"/>
  <c r="T2823" i="1"/>
  <c r="T3818" i="1"/>
  <c r="T2825" i="1"/>
  <c r="T2857" i="1"/>
  <c r="T2827" i="1"/>
  <c r="T3247" i="1"/>
  <c r="T3248" i="1"/>
  <c r="T2830" i="1"/>
  <c r="T2831" i="1"/>
  <c r="T3417" i="1"/>
  <c r="T3419" i="1"/>
  <c r="T2834" i="1"/>
  <c r="T3393" i="1"/>
  <c r="T2836" i="1"/>
  <c r="T2837" i="1"/>
  <c r="T1304" i="1"/>
  <c r="T2839" i="1"/>
  <c r="T3250" i="1"/>
  <c r="T3518" i="1"/>
  <c r="T2842" i="1"/>
  <c r="T2843" i="1"/>
  <c r="T2844" i="1"/>
  <c r="T3130" i="1"/>
  <c r="T2846" i="1"/>
  <c r="T3859" i="1"/>
  <c r="T3868" i="1"/>
  <c r="T3251" i="1"/>
  <c r="T4083" i="1"/>
  <c r="T2851" i="1"/>
  <c r="T3869" i="1"/>
  <c r="T2853" i="1"/>
  <c r="T3623" i="1"/>
  <c r="T2855" i="1"/>
  <c r="T2856" i="1"/>
  <c r="T2845" i="1"/>
  <c r="T3420" i="1"/>
  <c r="T2859" i="1"/>
  <c r="T2860" i="1"/>
  <c r="T2861" i="1"/>
  <c r="T3559" i="1"/>
  <c r="T2863" i="1"/>
  <c r="T3998" i="1"/>
  <c r="T4094" i="1"/>
  <c r="T2866" i="1"/>
  <c r="T3408" i="1"/>
  <c r="T3624" i="1"/>
  <c r="T3336" i="1"/>
  <c r="T4007" i="1"/>
  <c r="T4038" i="1"/>
  <c r="T3625" i="1"/>
  <c r="T3931" i="1"/>
  <c r="T3423" i="1"/>
  <c r="T3340" i="1"/>
  <c r="T3626" i="1"/>
  <c r="T4039" i="1"/>
  <c r="T4110" i="1"/>
  <c r="T3819" i="1"/>
  <c r="T2880" i="1"/>
  <c r="T3983" i="1"/>
  <c r="T3990" i="1"/>
  <c r="T3732" i="1"/>
  <c r="T2871" i="1"/>
  <c r="T3933" i="1"/>
  <c r="T4093" i="1"/>
  <c r="T1302" i="1"/>
  <c r="T532" i="1"/>
  <c r="T3425" i="1"/>
  <c r="T4070" i="1"/>
  <c r="T3426" i="1"/>
  <c r="T3252" i="1"/>
  <c r="T3934" i="1"/>
  <c r="T3733" i="1"/>
  <c r="T3629" i="1"/>
  <c r="T4096" i="1"/>
  <c r="T2783" i="1"/>
  <c r="T3427" i="1"/>
  <c r="T3991" i="1"/>
  <c r="T3861" i="1"/>
  <c r="T3935" i="1"/>
  <c r="T3735" i="1"/>
  <c r="T2872" i="1"/>
  <c r="T4113" i="1"/>
  <c r="T3650" i="1"/>
  <c r="T2906" i="1"/>
  <c r="T3520" i="1"/>
  <c r="T3820" i="1"/>
  <c r="T3341" i="1"/>
  <c r="T3913" i="1"/>
  <c r="T4115" i="1"/>
  <c r="T2912" i="1"/>
  <c r="T3227" i="1"/>
  <c r="T4005" i="1"/>
  <c r="T3936" i="1"/>
  <c r="T2916" i="1"/>
  <c r="T2917" i="1"/>
  <c r="T2918" i="1"/>
  <c r="T3253" i="1"/>
  <c r="T3653" i="1"/>
  <c r="T2847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657" i="1"/>
  <c r="T2895" i="1"/>
  <c r="T3938" i="1"/>
  <c r="T3660" i="1"/>
  <c r="T3158" i="1"/>
  <c r="T3939" i="1"/>
  <c r="T3661" i="1"/>
  <c r="T3523" i="1"/>
  <c r="T2971" i="1"/>
  <c r="T3821" i="1"/>
  <c r="T3501" i="1"/>
  <c r="T3255" i="1"/>
  <c r="T3663" i="1"/>
  <c r="T3666" i="1"/>
  <c r="T3891" i="1"/>
  <c r="T2978" i="1"/>
  <c r="T3428" i="1"/>
  <c r="T2873" i="1"/>
  <c r="T3668" i="1"/>
  <c r="T3433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4040" i="1"/>
  <c r="T3230" i="1"/>
  <c r="T3149" i="1"/>
  <c r="T3526" i="1"/>
  <c r="T3527" i="1"/>
  <c r="T3154" i="1"/>
  <c r="T3434" i="1"/>
  <c r="T3847" i="1"/>
  <c r="T3157" i="1"/>
  <c r="T3736" i="1"/>
  <c r="T3563" i="1"/>
  <c r="T3670" i="1"/>
  <c r="T3160" i="1"/>
  <c r="T3599" i="1"/>
  <c r="T3163" i="1"/>
  <c r="T3567" i="1"/>
  <c r="T4000" i="1"/>
  <c r="T3342" i="1"/>
  <c r="T2874" i="1"/>
  <c r="T4084" i="1"/>
  <c r="T3435" i="1"/>
  <c r="T3344" i="1"/>
  <c r="T3892" i="1"/>
  <c r="T3258" i="1"/>
  <c r="T3173" i="1"/>
  <c r="T3260" i="1"/>
  <c r="T3943" i="1"/>
  <c r="T3436" i="1"/>
  <c r="T3673" i="1"/>
  <c r="T3235" i="1"/>
  <c r="T3346" i="1"/>
  <c r="T3180" i="1"/>
  <c r="T3595" i="1"/>
  <c r="T3182" i="1"/>
  <c r="T3183" i="1"/>
  <c r="T3848" i="1"/>
  <c r="T3347" i="1"/>
  <c r="T3596" i="1"/>
  <c r="T3187" i="1"/>
  <c r="T3188" i="1"/>
  <c r="T400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678" i="1"/>
  <c r="T3911" i="1"/>
  <c r="T3437" i="1"/>
  <c r="T4060" i="1"/>
  <c r="T3570" i="1"/>
  <c r="T3215" i="1"/>
  <c r="T3216" i="1"/>
  <c r="T4085" i="1"/>
  <c r="T3218" i="1"/>
  <c r="T3600" i="1"/>
  <c r="T3220" i="1"/>
  <c r="T4041" i="1"/>
  <c r="T4012" i="1"/>
  <c r="T3223" i="1"/>
  <c r="T3348" i="1"/>
  <c r="T3499" i="1"/>
  <c r="T4075" i="1"/>
  <c r="T3261" i="1"/>
  <c r="T3228" i="1"/>
  <c r="T3229" i="1"/>
  <c r="T3849" i="1"/>
  <c r="T4042" i="1"/>
  <c r="T3391" i="1"/>
  <c r="T2896" i="1"/>
  <c r="T2897" i="1"/>
  <c r="T3679" i="1"/>
  <c r="T3236" i="1"/>
  <c r="T4015" i="1"/>
  <c r="T4044" i="1"/>
  <c r="T4087" i="1"/>
  <c r="T3240" i="1"/>
  <c r="T3241" i="1"/>
  <c r="T3242" i="1"/>
  <c r="T3905" i="1"/>
  <c r="T3944" i="1"/>
  <c r="T3893" i="1"/>
  <c r="T3246" i="1"/>
  <c r="T4058" i="1"/>
  <c r="T3945" i="1"/>
  <c r="T3249" i="1"/>
  <c r="T3993" i="1"/>
  <c r="T3739" i="1"/>
  <c r="T4067" i="1"/>
  <c r="T3161" i="1"/>
  <c r="T3254" i="1"/>
  <c r="T4046" i="1"/>
  <c r="T3256" i="1"/>
  <c r="T3257" i="1"/>
  <c r="T3946" i="1"/>
  <c r="T3259" i="1"/>
  <c r="T3850" i="1"/>
  <c r="T4063" i="1"/>
  <c r="T3681" i="1"/>
  <c r="T3504" i="1"/>
  <c r="T3996" i="1"/>
  <c r="T3350" i="1"/>
  <c r="T3351" i="1"/>
  <c r="T3267" i="1"/>
  <c r="T3823" i="1"/>
  <c r="T4016" i="1"/>
  <c r="T3262" i="1"/>
  <c r="T3271" i="1"/>
  <c r="T3272" i="1"/>
  <c r="T3273" i="1"/>
  <c r="T3947" i="1"/>
  <c r="T3571" i="1"/>
  <c r="T4033" i="1"/>
  <c r="T3231" i="1"/>
  <c r="T3278" i="1"/>
  <c r="T3279" i="1"/>
  <c r="T3280" i="1"/>
  <c r="T3812" i="1"/>
  <c r="T3263" i="1"/>
  <c r="T3682" i="1"/>
  <c r="T4082" i="1"/>
  <c r="T3285" i="1"/>
  <c r="T3438" i="1"/>
  <c r="T3605" i="1"/>
  <c r="T4017" i="1"/>
  <c r="T3289" i="1"/>
  <c r="T3290" i="1"/>
  <c r="T3291" i="1"/>
  <c r="T3292" i="1"/>
  <c r="T2784" i="1"/>
  <c r="T3294" i="1"/>
  <c r="T3295" i="1"/>
  <c r="T3296" i="1"/>
  <c r="T3297" i="1"/>
  <c r="T3298" i="1"/>
  <c r="T3299" i="1"/>
  <c r="T3948" i="1"/>
  <c r="T3439" i="1"/>
  <c r="T3441" i="1"/>
  <c r="T3442" i="1"/>
  <c r="T3304" i="1"/>
  <c r="T3232" i="1"/>
  <c r="T4019" i="1"/>
  <c r="T3572" i="1"/>
  <c r="T3162" i="1"/>
  <c r="T2898" i="1"/>
  <c r="T3528" i="1"/>
  <c r="T3311" i="1"/>
  <c r="T3846" i="1"/>
  <c r="T3356" i="1"/>
  <c r="T3360" i="1"/>
  <c r="T3264" i="1"/>
  <c r="T3316" i="1"/>
  <c r="T3317" i="1"/>
  <c r="T3985" i="1"/>
  <c r="T2979" i="1"/>
  <c r="T3320" i="1"/>
  <c r="T3321" i="1"/>
  <c r="T3361" i="1"/>
  <c r="T2786" i="1"/>
  <c r="T3506" i="1"/>
  <c r="T3325" i="1"/>
  <c r="T3326" i="1"/>
  <c r="T3327" i="1"/>
  <c r="T3894" i="1"/>
  <c r="T3329" i="1"/>
  <c r="T3233" i="1"/>
  <c r="T3331" i="1"/>
  <c r="T3332" i="1"/>
  <c r="T3683" i="1"/>
  <c r="T3825" i="1"/>
  <c r="T3529" i="1"/>
  <c r="T3553" i="1"/>
  <c r="T3337" i="1"/>
  <c r="T3338" i="1"/>
  <c r="T3339" i="1"/>
  <c r="T4021" i="1"/>
  <c r="T3895" i="1"/>
  <c r="T3443" i="1"/>
  <c r="T3343" i="1"/>
  <c r="T3827" i="1"/>
  <c r="T3345" i="1"/>
  <c r="T3601" i="1"/>
  <c r="T2787" i="1"/>
  <c r="T3164" i="1"/>
  <c r="T3349" i="1"/>
  <c r="T3742" i="1"/>
  <c r="T2899" i="1"/>
  <c r="T3352" i="1"/>
  <c r="T3353" i="1"/>
  <c r="T3354" i="1"/>
  <c r="T3355" i="1"/>
  <c r="T3444" i="1"/>
  <c r="T3357" i="1"/>
  <c r="T3358" i="1"/>
  <c r="T3359" i="1"/>
  <c r="T3949" i="1"/>
  <c r="T3576" i="1"/>
  <c r="T3362" i="1"/>
  <c r="T3684" i="1"/>
  <c r="T2789" i="1"/>
  <c r="T3866" i="1"/>
  <c r="T3366" i="1"/>
  <c r="T3363" i="1"/>
  <c r="T2790" i="1"/>
  <c r="T3369" i="1"/>
  <c r="T2900" i="1"/>
  <c r="T3371" i="1"/>
  <c r="T3165" i="1"/>
  <c r="T533" i="1"/>
  <c r="T2901" i="1"/>
  <c r="T3375" i="1"/>
  <c r="T3376" i="1"/>
  <c r="T3377" i="1"/>
  <c r="T3896" i="1"/>
  <c r="T3379" i="1"/>
  <c r="T3380" i="1"/>
  <c r="T3381" i="1"/>
  <c r="T3445" i="1"/>
  <c r="T3577" i="1"/>
  <c r="T3384" i="1"/>
  <c r="T3225" i="1"/>
  <c r="T3830" i="1"/>
  <c r="T3265" i="1"/>
  <c r="T3266" i="1"/>
  <c r="T3449" i="1"/>
  <c r="T3390" i="1"/>
  <c r="T3952" i="1"/>
  <c r="T3166" i="1"/>
  <c r="T2791" i="1"/>
  <c r="T3394" i="1"/>
  <c r="T3167" i="1"/>
  <c r="T3396" i="1"/>
  <c r="T3397" i="1"/>
  <c r="T3168" i="1"/>
  <c r="T3399" i="1"/>
  <c r="T3578" i="1"/>
  <c r="T3401" i="1"/>
  <c r="T3954" i="1"/>
  <c r="T3403" i="1"/>
  <c r="T4022" i="1"/>
  <c r="T3405" i="1"/>
  <c r="T2792" i="1"/>
  <c r="T3407" i="1"/>
  <c r="T3955" i="1"/>
  <c r="T3409" i="1"/>
  <c r="T2793" i="1"/>
  <c r="T3411" i="1"/>
  <c r="T3450" i="1"/>
  <c r="T4023" i="1"/>
  <c r="T3414" i="1"/>
  <c r="T2794" i="1"/>
  <c r="T3451" i="1"/>
  <c r="T534" i="1"/>
  <c r="T3418" i="1"/>
  <c r="T3222" i="1"/>
  <c r="T3579" i="1"/>
  <c r="T3421" i="1"/>
  <c r="T3422" i="1"/>
  <c r="T3957" i="1"/>
  <c r="T3424" i="1"/>
  <c r="T539" i="1"/>
  <c r="T3831" i="1"/>
  <c r="T4078" i="1"/>
  <c r="T3548" i="1"/>
  <c r="T3429" i="1"/>
  <c r="T3430" i="1"/>
  <c r="T3431" i="1"/>
  <c r="T3432" i="1"/>
  <c r="T3268" i="1"/>
  <c r="T3269" i="1"/>
  <c r="T3912" i="1"/>
  <c r="T3958" i="1"/>
  <c r="T2902" i="1"/>
  <c r="T3685" i="1"/>
  <c r="T3453" i="1"/>
  <c r="T3440" i="1"/>
  <c r="T3131" i="1"/>
  <c r="T3686" i="1"/>
  <c r="T3364" i="1"/>
  <c r="T540" i="1"/>
  <c r="T2903" i="1"/>
  <c r="T3446" i="1"/>
  <c r="T3447" i="1"/>
  <c r="T3448" i="1"/>
  <c r="T2904" i="1"/>
  <c r="T3322" i="1"/>
  <c r="T2879" i="1"/>
  <c r="T3452" i="1"/>
  <c r="T2858" i="1"/>
  <c r="T2905" i="1"/>
  <c r="T3455" i="1"/>
  <c r="T3456" i="1"/>
  <c r="T3959" i="1"/>
  <c r="T3454" i="1"/>
  <c r="T3270" i="1"/>
  <c r="T2892" i="1"/>
  <c r="T3461" i="1"/>
  <c r="T3462" i="1"/>
  <c r="T2797" i="1"/>
  <c r="T1286" i="1"/>
  <c r="T3465" i="1"/>
  <c r="T3687" i="1"/>
  <c r="T3467" i="1"/>
  <c r="T3531" i="1"/>
  <c r="T3457" i="1"/>
  <c r="T3960" i="1"/>
  <c r="T3398" i="1"/>
  <c r="T1290" i="1"/>
  <c r="T3473" i="1"/>
  <c r="T3274" i="1"/>
  <c r="T3604" i="1"/>
  <c r="T3476" i="1"/>
  <c r="T3477" i="1"/>
  <c r="T1295" i="1"/>
  <c r="T3234" i="1"/>
  <c r="T3275" i="1"/>
  <c r="T3481" i="1"/>
  <c r="T3169" i="1"/>
  <c r="T3483" i="1"/>
  <c r="T3484" i="1"/>
  <c r="T3509" i="1"/>
  <c r="T3365" i="1"/>
  <c r="T3221" i="1"/>
  <c r="T3458" i="1"/>
  <c r="T3489" i="1"/>
  <c r="T3459" i="1"/>
  <c r="T3491" i="1"/>
  <c r="T2907" i="1"/>
  <c r="T2805" i="1"/>
  <c r="T3550" i="1"/>
  <c r="T3170" i="1"/>
  <c r="T1303" i="1"/>
  <c r="T3497" i="1"/>
  <c r="T3460" i="1"/>
  <c r="T3213" i="1"/>
  <c r="T3500" i="1"/>
  <c r="T3276" i="1"/>
  <c r="T2908" i="1"/>
  <c r="T3503" i="1"/>
  <c r="T3582" i="1"/>
  <c r="T3505" i="1"/>
  <c r="T2909" i="1"/>
  <c r="T3367" i="1"/>
  <c r="T3463" i="1"/>
  <c r="T3961" i="1"/>
  <c r="T3510" i="1"/>
  <c r="T3464" i="1"/>
  <c r="T2888" i="1"/>
  <c r="T3513" i="1"/>
  <c r="T3514" i="1"/>
  <c r="T3400" i="1"/>
  <c r="T2809" i="1"/>
  <c r="T3466" i="1"/>
  <c r="T3368" i="1"/>
  <c r="T3519" i="1"/>
  <c r="T3171" i="1"/>
  <c r="T3521" i="1"/>
  <c r="T3522" i="1"/>
  <c r="T1299" i="1"/>
  <c r="T3524" i="1"/>
  <c r="T3525" i="1"/>
  <c r="T3962" i="1"/>
  <c r="T2810" i="1"/>
  <c r="T3507" i="1"/>
  <c r="T3832" i="1"/>
  <c r="T3530" i="1"/>
  <c r="T2811" i="1"/>
  <c r="T3532" i="1"/>
  <c r="T2910" i="1"/>
  <c r="T2891" i="1"/>
  <c r="T2812" i="1"/>
  <c r="T3688" i="1"/>
  <c r="T3537" i="1"/>
  <c r="T3538" i="1"/>
  <c r="T3539" i="1"/>
  <c r="T3540" i="1"/>
  <c r="T2848" i="1"/>
  <c r="T3542" i="1"/>
  <c r="T3543" i="1"/>
  <c r="T3743" i="1"/>
  <c r="T3545" i="1"/>
  <c r="T3370" i="1"/>
  <c r="T1291" i="1"/>
  <c r="T2981" i="1"/>
  <c r="T4088" i="1"/>
  <c r="T3323" i="1"/>
  <c r="T3551" i="1"/>
  <c r="T3552" i="1"/>
  <c r="T3172" i="1"/>
  <c r="T3554" i="1"/>
  <c r="T3744" i="1"/>
  <c r="T3689" i="1"/>
  <c r="T3557" i="1"/>
  <c r="T3558" i="1"/>
  <c r="T4105" i="1"/>
  <c r="T3560" i="1"/>
  <c r="T3561" i="1"/>
  <c r="T3562" i="1"/>
  <c r="T3372" i="1"/>
  <c r="T3564" i="1"/>
  <c r="T3565" i="1"/>
  <c r="T3566" i="1"/>
  <c r="T2889" i="1"/>
  <c r="T3568" i="1"/>
  <c r="T3569" i="1"/>
  <c r="T2911" i="1"/>
  <c r="T3691" i="1"/>
  <c r="T3277" i="1"/>
  <c r="T3573" i="1"/>
  <c r="T3574" i="1"/>
  <c r="T3575" i="1"/>
  <c r="T3815" i="1"/>
  <c r="T3966" i="1"/>
  <c r="T524" i="1"/>
  <c r="T2849" i="1"/>
  <c r="T3580" i="1"/>
  <c r="T3581" i="1"/>
  <c r="T2890" i="1"/>
  <c r="T3583" i="1"/>
  <c r="T2913" i="1"/>
  <c r="T3468" i="1"/>
  <c r="T3586" i="1"/>
  <c r="T3511" i="1"/>
  <c r="T3862" i="1"/>
  <c r="T3589" i="1"/>
  <c r="T3590" i="1"/>
  <c r="T3584" i="1"/>
  <c r="T3592" i="1"/>
  <c r="T2865" i="1"/>
  <c r="T3281" i="1"/>
  <c r="T3469" i="1"/>
  <c r="T3214" i="1"/>
  <c r="T3392" i="1"/>
  <c r="T3598" i="1"/>
  <c r="T3373" i="1"/>
  <c r="T2914" i="1"/>
  <c r="T2815" i="1"/>
  <c r="T523" i="1"/>
  <c r="T3603" i="1"/>
  <c r="T3585" i="1"/>
  <c r="T3174" i="1"/>
  <c r="T3470" i="1"/>
  <c r="T3607" i="1"/>
  <c r="T3608" i="1"/>
  <c r="T3609" i="1"/>
  <c r="T3610" i="1"/>
  <c r="T3611" i="1"/>
  <c r="T3612" i="1"/>
  <c r="T3613" i="1"/>
  <c r="T3614" i="1"/>
  <c r="T3150" i="1"/>
  <c r="T3374" i="1"/>
  <c r="T3617" i="1"/>
  <c r="T3618" i="1"/>
  <c r="T3619" i="1"/>
  <c r="T3620" i="1"/>
  <c r="T2915" i="1"/>
  <c r="T3978" i="1"/>
  <c r="T3471" i="1"/>
  <c r="T2919" i="1"/>
  <c r="T3378" i="1"/>
  <c r="T3472" i="1"/>
  <c r="T3627" i="1"/>
  <c r="T3628" i="1"/>
  <c r="T3282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4089" i="1"/>
  <c r="T3651" i="1"/>
  <c r="T3652" i="1"/>
  <c r="T2820" i="1"/>
  <c r="T3654" i="1"/>
  <c r="T3655" i="1"/>
  <c r="T3656" i="1"/>
  <c r="T3692" i="1"/>
  <c r="T3658" i="1"/>
  <c r="T3659" i="1"/>
  <c r="T3175" i="1"/>
  <c r="T3474" i="1"/>
  <c r="T3662" i="1"/>
  <c r="T3475" i="1"/>
  <c r="T3664" i="1"/>
  <c r="T3665" i="1"/>
  <c r="T2881" i="1"/>
  <c r="T3667" i="1"/>
  <c r="T3132" i="1"/>
  <c r="T3669" i="1"/>
  <c r="T2920" i="1"/>
  <c r="T3671" i="1"/>
  <c r="T3672" i="1"/>
  <c r="T3533" i="1"/>
  <c r="T3674" i="1"/>
  <c r="T3675" i="1"/>
  <c r="T3676" i="1"/>
  <c r="T3677" i="1"/>
  <c r="T2882" i="1"/>
  <c r="T3994" i="1"/>
  <c r="T3680" i="1"/>
  <c r="T3283" i="1"/>
  <c r="T3478" i="1"/>
  <c r="T2921" i="1"/>
  <c r="T3479" i="1"/>
  <c r="T3534" i="1"/>
  <c r="T2875" i="1"/>
  <c r="T3693" i="1"/>
  <c r="T1301" i="1"/>
  <c r="T3694" i="1"/>
  <c r="T3690" i="1"/>
  <c r="T3480" i="1"/>
  <c r="T3176" i="1"/>
  <c r="T4091" i="1"/>
  <c r="T2963" i="1"/>
  <c r="T3695" i="1"/>
  <c r="T3535" i="1"/>
  <c r="T3587" i="1"/>
  <c r="T3698" i="1"/>
  <c r="T3699" i="1"/>
  <c r="T3696" i="1"/>
  <c r="T3382" i="1"/>
  <c r="T2824" i="1"/>
  <c r="T3703" i="1"/>
  <c r="T3704" i="1"/>
  <c r="T2980" i="1"/>
  <c r="T3706" i="1"/>
  <c r="T3404" i="1"/>
  <c r="T3177" i="1"/>
  <c r="T2964" i="1"/>
  <c r="T2867" i="1"/>
  <c r="T3711" i="1"/>
  <c r="T3153" i="1"/>
  <c r="T2826" i="1"/>
  <c r="T3863" i="1"/>
  <c r="T3284" i="1"/>
  <c r="T3967" i="1"/>
  <c r="T3717" i="1"/>
  <c r="T2883" i="1"/>
  <c r="T3719" i="1"/>
  <c r="T3720" i="1"/>
  <c r="T3721" i="1"/>
  <c r="T3508" i="1"/>
  <c r="T3697" i="1"/>
  <c r="T3724" i="1"/>
  <c r="T3725" i="1"/>
  <c r="T3726" i="1"/>
  <c r="T3727" i="1"/>
  <c r="T2887" i="1"/>
  <c r="T3286" i="1"/>
  <c r="T4048" i="1"/>
  <c r="T3700" i="1"/>
  <c r="T2965" i="1"/>
  <c r="T3745" i="1"/>
  <c r="T3734" i="1"/>
  <c r="T3178" i="1"/>
  <c r="T3179" i="1"/>
  <c r="T3737" i="1"/>
  <c r="T3738" i="1"/>
  <c r="T2868" i="1"/>
  <c r="T3740" i="1"/>
  <c r="T3741" i="1"/>
  <c r="T3287" i="1"/>
  <c r="T4049" i="1"/>
  <c r="T3701" i="1"/>
  <c r="T3328" i="1"/>
  <c r="T3133" i="1"/>
  <c r="T525" i="1"/>
  <c r="T3906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181" i="1"/>
  <c r="T3813" i="1"/>
  <c r="T3814" i="1"/>
  <c r="T3324" i="1"/>
  <c r="T3184" i="1"/>
  <c r="T3817" i="1"/>
  <c r="T3185" i="1"/>
  <c r="T3288" i="1"/>
  <c r="T1292" i="1"/>
  <c r="T2966" i="1"/>
  <c r="T3822" i="1"/>
  <c r="T3536" i="1"/>
  <c r="T3824" i="1"/>
  <c r="T3383" i="1"/>
  <c r="T3826" i="1"/>
  <c r="T3702" i="1"/>
  <c r="T3828" i="1"/>
  <c r="T3829" i="1"/>
  <c r="T3705" i="1"/>
  <c r="T2828" i="1"/>
  <c r="T527" i="1"/>
  <c r="T2829" i="1"/>
  <c r="T3134" i="1"/>
  <c r="T3835" i="1"/>
  <c r="T3836" i="1"/>
  <c r="T3837" i="1"/>
  <c r="T2884" i="1"/>
  <c r="T3839" i="1"/>
  <c r="T3840" i="1"/>
  <c r="T3293" i="1"/>
  <c r="T3842" i="1"/>
  <c r="T3968" i="1"/>
  <c r="T3844" i="1"/>
  <c r="T3707" i="1"/>
  <c r="T3915" i="1"/>
  <c r="T4092" i="1"/>
  <c r="T3852" i="1"/>
  <c r="T3979" i="1"/>
  <c r="T4001" i="1"/>
  <c r="T3851" i="1"/>
  <c r="T2967" i="1"/>
  <c r="T3853" i="1"/>
  <c r="T3969" i="1"/>
  <c r="T4108" i="1"/>
  <c r="T3980" i="1"/>
  <c r="T2968" i="1"/>
  <c r="T3708" i="1"/>
  <c r="T3709" i="1"/>
  <c r="T3860" i="1"/>
  <c r="T3385" i="1"/>
  <c r="T3833" i="1"/>
  <c r="T3300" i="1"/>
  <c r="T3864" i="1"/>
  <c r="T3834" i="1"/>
  <c r="T3710" i="1"/>
  <c r="T3867" i="1"/>
  <c r="T3301" i="1"/>
  <c r="T3302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7" i="1"/>
  <c r="T4024" i="1"/>
  <c r="T2885" i="1"/>
  <c r="T2969" i="1"/>
  <c r="T4100" i="1"/>
  <c r="T4025" i="1"/>
  <c r="T2970" i="1"/>
  <c r="T3217" i="1"/>
  <c r="T3899" i="1"/>
  <c r="T3900" i="1"/>
  <c r="T3970" i="1"/>
  <c r="T3386" i="1"/>
  <c r="T3482" i="1"/>
  <c r="T3904" i="1"/>
  <c r="T3186" i="1"/>
  <c r="T3971" i="1"/>
  <c r="T3907" i="1"/>
  <c r="T3908" i="1"/>
  <c r="T2972" i="1"/>
  <c r="T2876" i="1"/>
  <c r="T4102" i="1"/>
  <c r="T3838" i="1"/>
  <c r="T3898" i="1"/>
  <c r="T4026" i="1"/>
  <c r="T3972" i="1"/>
  <c r="T3916" i="1"/>
  <c r="T3917" i="1"/>
  <c r="T3918" i="1"/>
  <c r="T3919" i="1"/>
  <c r="T3920" i="1"/>
  <c r="T3921" i="1"/>
  <c r="T3922" i="1"/>
  <c r="T3923" i="1"/>
  <c r="T2877" i="1"/>
  <c r="T3925" i="1"/>
  <c r="T4028" i="1"/>
  <c r="T529" i="1"/>
  <c r="T3928" i="1"/>
  <c r="T3929" i="1"/>
  <c r="T3712" i="1"/>
  <c r="T4051" i="1"/>
  <c r="T3932" i="1"/>
  <c r="T3901" i="1"/>
  <c r="T3995" i="1"/>
  <c r="T3854" i="1"/>
  <c r="T3713" i="1"/>
  <c r="T3937" i="1"/>
  <c r="T4052" i="1"/>
  <c r="T3406" i="1"/>
  <c r="T3502" i="1"/>
  <c r="T3941" i="1"/>
  <c r="T3714" i="1"/>
  <c r="T3746" i="1"/>
  <c r="T3137" i="1"/>
  <c r="T3715" i="1"/>
  <c r="T3716" i="1"/>
  <c r="T3303" i="1"/>
  <c r="T3841" i="1"/>
  <c r="T3485" i="1"/>
  <c r="T3950" i="1"/>
  <c r="T3951" i="1"/>
  <c r="T3588" i="1"/>
  <c r="T3953" i="1"/>
  <c r="T4068" i="1"/>
  <c r="T4034" i="1"/>
  <c r="T3956" i="1"/>
  <c r="T3226" i="1"/>
  <c r="T3747" i="1"/>
  <c r="T4069" i="1"/>
  <c r="T3305" i="1"/>
  <c r="T3139" i="1"/>
  <c r="T3486" i="1"/>
  <c r="T3963" i="1"/>
  <c r="T3964" i="1"/>
  <c r="T3965" i="1"/>
  <c r="T3306" i="1"/>
  <c r="T3307" i="1"/>
  <c r="T3865" i="1"/>
  <c r="T3224" i="1"/>
  <c r="T3718" i="1"/>
  <c r="T3402" i="1"/>
  <c r="T4029" i="1"/>
  <c r="T4004" i="1"/>
  <c r="T2973" i="1"/>
  <c r="T3722" i="1"/>
  <c r="T3976" i="1"/>
  <c r="T2862" i="1"/>
  <c r="T3155" i="1"/>
  <c r="T4104" i="1"/>
  <c r="T3308" i="1"/>
  <c r="T3981" i="1"/>
  <c r="T3387" i="1"/>
  <c r="T4079" i="1"/>
  <c r="T3984" i="1"/>
  <c r="T3982" i="1"/>
  <c r="T3986" i="1"/>
  <c r="T3309" i="1"/>
  <c r="T3988" i="1"/>
  <c r="T3989" i="1"/>
  <c r="T3189" i="1"/>
  <c r="T3487" i="1"/>
  <c r="T3992" i="1"/>
  <c r="T2832" i="1"/>
  <c r="T3973" i="1"/>
  <c r="T4101" i="1"/>
  <c r="T3310" i="1"/>
  <c r="T3997" i="1"/>
  <c r="T3488" i="1"/>
  <c r="T3999" i="1"/>
  <c r="T3151" i="1"/>
  <c r="T3855" i="1"/>
  <c r="T3902" i="1"/>
  <c r="T4003" i="1"/>
  <c r="T3152" i="1"/>
  <c r="T3312" i="1"/>
  <c r="T2833" i="1"/>
  <c r="T3490" i="1"/>
  <c r="T4081" i="1"/>
  <c r="T3313" i="1"/>
  <c r="T4010" i="1"/>
  <c r="T4011" i="1"/>
  <c r="T3858" i="1"/>
  <c r="T4013" i="1"/>
  <c r="T4014" i="1"/>
  <c r="T3314" i="1"/>
  <c r="T3910" i="1"/>
  <c r="T3856" i="1"/>
  <c r="T4018" i="1"/>
  <c r="T3974" i="1"/>
  <c r="T4020" i="1"/>
  <c r="T3541" i="1"/>
  <c r="T2850" i="1"/>
  <c r="T4030" i="1"/>
  <c r="T4036" i="1"/>
  <c r="T3857" i="1"/>
  <c r="T2886" i="1"/>
  <c r="T4027" i="1"/>
  <c r="T3591" i="1"/>
  <c r="T3492" i="1"/>
  <c r="T3315" i="1"/>
  <c r="T4053" i="1"/>
  <c r="T3388" i="1"/>
  <c r="T3723" i="1"/>
  <c r="T3845" i="1"/>
  <c r="T4035" i="1"/>
  <c r="T4002" i="1"/>
  <c r="T3975" i="1"/>
  <c r="T3843" i="1"/>
  <c r="T2869" i="1"/>
  <c r="T3389" i="1"/>
  <c r="T2835" i="1"/>
  <c r="T3903" i="1"/>
  <c r="T4043" i="1"/>
  <c r="T3977" i="1"/>
  <c r="T4045" i="1"/>
  <c r="T2852" i="1"/>
  <c r="T4047" i="1"/>
  <c r="T3748" i="1"/>
  <c r="T3728" i="1"/>
  <c r="T4050" i="1"/>
  <c r="T4054" i="1"/>
  <c r="T3210" i="1"/>
  <c r="T2838" i="1"/>
  <c r="T3493" i="1"/>
  <c r="T4055" i="1"/>
  <c r="T3909" i="1"/>
  <c r="T4057" i="1"/>
  <c r="T3211" i="1"/>
  <c r="T4059" i="1"/>
  <c r="T3549" i="1"/>
  <c r="T4061" i="1"/>
  <c r="T4062" i="1"/>
  <c r="T2841" i="1"/>
  <c r="T4056" i="1"/>
  <c r="T4065" i="1"/>
  <c r="T4066" i="1"/>
  <c r="T3593" i="1"/>
  <c r="T4031" i="1"/>
  <c r="T3729" i="1"/>
  <c r="T3515" i="1"/>
  <c r="T4071" i="1"/>
  <c r="T2974" i="1"/>
  <c r="T4073" i="1"/>
  <c r="T4074" i="1"/>
  <c r="T3544" i="1"/>
  <c r="T4076" i="1"/>
  <c r="T4077" i="1"/>
  <c r="T2870" i="1"/>
  <c r="T4032" i="1"/>
  <c r="T4080" i="1"/>
  <c r="T3494" i="1"/>
  <c r="T3495" i="1"/>
  <c r="T3330" i="1"/>
  <c r="T530" i="1"/>
  <c r="T3546" i="1"/>
  <c r="T4086" i="1"/>
  <c r="T3547" i="1"/>
  <c r="T2975" i="1"/>
  <c r="T3914" i="1"/>
  <c r="T4090" i="1"/>
  <c r="T3730" i="1"/>
  <c r="T2976" i="1"/>
  <c r="T3219" i="1"/>
  <c r="T4109" i="1"/>
  <c r="T4095" i="1"/>
  <c r="T3318" i="1"/>
  <c r="T4097" i="1"/>
  <c r="T4098" i="1"/>
  <c r="T4099" i="1"/>
  <c r="T4103" i="1"/>
  <c r="T3602" i="1"/>
  <c r="T1293" i="1"/>
  <c r="T2854" i="1"/>
  <c r="T2840" i="1"/>
  <c r="T2977" i="1"/>
  <c r="T4106" i="1"/>
  <c r="T4107" i="1"/>
  <c r="T3731" i="1"/>
  <c r="T3319" i="1"/>
  <c r="T3496" i="1"/>
  <c r="T4111" i="1"/>
  <c r="T4112" i="1"/>
  <c r="T3498" i="1"/>
  <c r="T4114" i="1"/>
  <c r="T3212" i="1"/>
  <c r="T2" i="1"/>
  <c r="S3" i="1"/>
  <c r="U3" i="1" s="1"/>
  <c r="S4" i="1"/>
  <c r="S5" i="1"/>
  <c r="S6" i="1"/>
  <c r="S7" i="1"/>
  <c r="U7" i="1" s="1"/>
  <c r="S8" i="1"/>
  <c r="S9" i="1"/>
  <c r="S10" i="1"/>
  <c r="U10" i="1" s="1"/>
  <c r="S11" i="1"/>
  <c r="U11" i="1" s="1"/>
  <c r="S12" i="1"/>
  <c r="S13" i="1"/>
  <c r="S14" i="1"/>
  <c r="U14" i="1" s="1"/>
  <c r="S15" i="1"/>
  <c r="S16" i="1"/>
  <c r="S17" i="1"/>
  <c r="S18" i="1"/>
  <c r="S19" i="1"/>
  <c r="U19" i="1" s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U42" i="1" s="1"/>
  <c r="S43" i="1"/>
  <c r="U43" i="1" s="1"/>
  <c r="S44" i="1"/>
  <c r="S45" i="1"/>
  <c r="S46" i="1"/>
  <c r="S47" i="1"/>
  <c r="S48" i="1"/>
  <c r="S49" i="1"/>
  <c r="S50" i="1"/>
  <c r="S51" i="1"/>
  <c r="U51" i="1" s="1"/>
  <c r="S52" i="1"/>
  <c r="S53" i="1"/>
  <c r="S54" i="1"/>
  <c r="U54" i="1" s="1"/>
  <c r="S55" i="1"/>
  <c r="S56" i="1"/>
  <c r="U56" i="1" s="1"/>
  <c r="S57" i="1"/>
  <c r="S58" i="1"/>
  <c r="S59" i="1"/>
  <c r="S60" i="1"/>
  <c r="S61" i="1"/>
  <c r="U61" i="1" s="1"/>
  <c r="S62" i="1"/>
  <c r="S63" i="1"/>
  <c r="S64" i="1"/>
  <c r="S65" i="1"/>
  <c r="S66" i="1"/>
  <c r="S67" i="1"/>
  <c r="S68" i="1"/>
  <c r="S69" i="1"/>
  <c r="S70" i="1"/>
  <c r="S71" i="1"/>
  <c r="U71" i="1" s="1"/>
  <c r="S72" i="1"/>
  <c r="U72" i="1" s="1"/>
  <c r="S73" i="1"/>
  <c r="S74" i="1"/>
  <c r="S75" i="1"/>
  <c r="U75" i="1" s="1"/>
  <c r="S76" i="1"/>
  <c r="S77" i="1"/>
  <c r="U77" i="1" s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U99" i="1" s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U135" i="1" s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U167" i="1" s="1"/>
  <c r="S168" i="1"/>
  <c r="S169" i="1"/>
  <c r="S170" i="1"/>
  <c r="S171" i="1"/>
  <c r="S172" i="1"/>
  <c r="S173" i="1"/>
  <c r="S174" i="1"/>
  <c r="U174" i="1" s="1"/>
  <c r="S175" i="1"/>
  <c r="U175" i="1" s="1"/>
  <c r="S176" i="1"/>
  <c r="S177" i="1"/>
  <c r="S178" i="1"/>
  <c r="U178" i="1" s="1"/>
  <c r="S179" i="1"/>
  <c r="U179" i="1" s="1"/>
  <c r="S180" i="1"/>
  <c r="U180" i="1" s="1"/>
  <c r="S181" i="1"/>
  <c r="S182" i="1"/>
  <c r="S183" i="1"/>
  <c r="U183" i="1" s="1"/>
  <c r="S184" i="1"/>
  <c r="U184" i="1" s="1"/>
  <c r="S185" i="1"/>
  <c r="S186" i="1"/>
  <c r="U186" i="1" s="1"/>
  <c r="S187" i="1"/>
  <c r="S188" i="1"/>
  <c r="U188" i="1" s="1"/>
  <c r="S189" i="1"/>
  <c r="S190" i="1"/>
  <c r="S191" i="1"/>
  <c r="U191" i="1" s="1"/>
  <c r="S192" i="1"/>
  <c r="S193" i="1"/>
  <c r="S194" i="1"/>
  <c r="S195" i="1"/>
  <c r="U195" i="1" s="1"/>
  <c r="S196" i="1"/>
  <c r="S197" i="1"/>
  <c r="S198" i="1"/>
  <c r="U198" i="1" s="1"/>
  <c r="S199" i="1"/>
  <c r="S200" i="1"/>
  <c r="S201" i="1"/>
  <c r="S202" i="1"/>
  <c r="S203" i="1"/>
  <c r="S204" i="1"/>
  <c r="U204" i="1" s="1"/>
  <c r="S205" i="1"/>
  <c r="S206" i="1"/>
  <c r="U206" i="1" s="1"/>
  <c r="S207" i="1"/>
  <c r="S208" i="1"/>
  <c r="U208" i="1" s="1"/>
  <c r="S209" i="1"/>
  <c r="S210" i="1"/>
  <c r="S211" i="1"/>
  <c r="U211" i="1" s="1"/>
  <c r="S212" i="1"/>
  <c r="S213" i="1"/>
  <c r="S214" i="1"/>
  <c r="U214" i="1" s="1"/>
  <c r="S215" i="1"/>
  <c r="U215" i="1" s="1"/>
  <c r="S216" i="1"/>
  <c r="S217" i="1"/>
  <c r="S218" i="1"/>
  <c r="U218" i="1" s="1"/>
  <c r="S219" i="1"/>
  <c r="S220" i="1"/>
  <c r="S221" i="1"/>
  <c r="S222" i="1"/>
  <c r="S223" i="1"/>
  <c r="S224" i="1"/>
  <c r="S225" i="1"/>
  <c r="S226" i="1"/>
  <c r="U226" i="1" s="1"/>
  <c r="S227" i="1"/>
  <c r="U227" i="1" s="1"/>
  <c r="S228" i="1"/>
  <c r="S229" i="1"/>
  <c r="S230" i="1"/>
  <c r="S231" i="1"/>
  <c r="S232" i="1"/>
  <c r="S233" i="1"/>
  <c r="S234" i="1"/>
  <c r="S235" i="1"/>
  <c r="S236" i="1"/>
  <c r="S237" i="1"/>
  <c r="S238" i="1"/>
  <c r="U238" i="1" s="1"/>
  <c r="S239" i="1"/>
  <c r="U239" i="1" s="1"/>
  <c r="S240" i="1"/>
  <c r="U240" i="1" s="1"/>
  <c r="S241" i="1"/>
  <c r="S242" i="1"/>
  <c r="S243" i="1"/>
  <c r="U243" i="1" s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U295" i="1" s="1"/>
  <c r="S296" i="1"/>
  <c r="S297" i="1"/>
  <c r="S298" i="1"/>
  <c r="S299" i="1"/>
  <c r="S300" i="1"/>
  <c r="U300" i="1" s="1"/>
  <c r="S301" i="1"/>
  <c r="S302" i="1"/>
  <c r="S303" i="1"/>
  <c r="U303" i="1" s="1"/>
  <c r="S304" i="1"/>
  <c r="S305" i="1"/>
  <c r="S306" i="1"/>
  <c r="S307" i="1"/>
  <c r="S308" i="1"/>
  <c r="S309" i="1"/>
  <c r="S310" i="1"/>
  <c r="S311" i="1"/>
  <c r="U311" i="1" s="1"/>
  <c r="S312" i="1"/>
  <c r="S313" i="1"/>
  <c r="S314" i="1"/>
  <c r="U314" i="1" s="1"/>
  <c r="S315" i="1"/>
  <c r="U315" i="1" s="1"/>
  <c r="S316" i="1"/>
  <c r="S317" i="1"/>
  <c r="S318" i="1"/>
  <c r="U318" i="1" s="1"/>
  <c r="S319" i="1"/>
  <c r="S320" i="1"/>
  <c r="S321" i="1"/>
  <c r="S322" i="1"/>
  <c r="S323" i="1"/>
  <c r="S324" i="1"/>
  <c r="S325" i="1"/>
  <c r="S326" i="1"/>
  <c r="U326" i="1" s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U352" i="1" s="1"/>
  <c r="S353" i="1"/>
  <c r="S354" i="1"/>
  <c r="S355" i="1"/>
  <c r="S356" i="1"/>
  <c r="S357" i="1"/>
  <c r="S358" i="1"/>
  <c r="S359" i="1"/>
  <c r="U359" i="1" s="1"/>
  <c r="S360" i="1"/>
  <c r="S361" i="1"/>
  <c r="S362" i="1"/>
  <c r="S363" i="1"/>
  <c r="S364" i="1"/>
  <c r="S365" i="1"/>
  <c r="U365" i="1" s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U379" i="1" s="1"/>
  <c r="S380" i="1"/>
  <c r="S381" i="1"/>
  <c r="S382" i="1"/>
  <c r="S383" i="1"/>
  <c r="U383" i="1" s="1"/>
  <c r="S384" i="1"/>
  <c r="S385" i="1"/>
  <c r="S386" i="1"/>
  <c r="U386" i="1" s="1"/>
  <c r="S387" i="1"/>
  <c r="U387" i="1" s="1"/>
  <c r="S388" i="1"/>
  <c r="S389" i="1"/>
  <c r="S390" i="1"/>
  <c r="U390" i="1" s="1"/>
  <c r="S391" i="1"/>
  <c r="S392" i="1"/>
  <c r="S393" i="1"/>
  <c r="S394" i="1"/>
  <c r="S395" i="1"/>
  <c r="S396" i="1"/>
  <c r="S397" i="1"/>
  <c r="S398" i="1"/>
  <c r="S399" i="1"/>
  <c r="U399" i="1" s="1"/>
  <c r="S400" i="1"/>
  <c r="S401" i="1"/>
  <c r="S402" i="1"/>
  <c r="S403" i="1"/>
  <c r="S404" i="1"/>
  <c r="S405" i="1"/>
  <c r="S406" i="1"/>
  <c r="S407" i="1"/>
  <c r="S408" i="1"/>
  <c r="U408" i="1" s="1"/>
  <c r="S409" i="1"/>
  <c r="S410" i="1"/>
  <c r="S411" i="1"/>
  <c r="U411" i="1" s="1"/>
  <c r="S412" i="1"/>
  <c r="S413" i="1"/>
  <c r="S414" i="1"/>
  <c r="U414" i="1" s="1"/>
  <c r="S415" i="1"/>
  <c r="U415" i="1" s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U437" i="1" s="1"/>
  <c r="S438" i="1"/>
  <c r="U438" i="1" s="1"/>
  <c r="S439" i="1"/>
  <c r="S440" i="1"/>
  <c r="S441" i="1"/>
  <c r="S442" i="1"/>
  <c r="S443" i="1"/>
  <c r="S444" i="1"/>
  <c r="S445" i="1"/>
  <c r="S446" i="1"/>
  <c r="U446" i="1" s="1"/>
  <c r="S447" i="1"/>
  <c r="U447" i="1" s="1"/>
  <c r="S448" i="1"/>
  <c r="S449" i="1"/>
  <c r="S450" i="1"/>
  <c r="U450" i="1" s="1"/>
  <c r="S451" i="1"/>
  <c r="S452" i="1"/>
  <c r="S453" i="1"/>
  <c r="S454" i="1"/>
  <c r="S455" i="1"/>
  <c r="S456" i="1"/>
  <c r="S457" i="1"/>
  <c r="S458" i="1"/>
  <c r="S459" i="1"/>
  <c r="S460" i="1"/>
  <c r="S461" i="1"/>
  <c r="U461" i="1" s="1"/>
  <c r="S462" i="1"/>
  <c r="U462" i="1" s="1"/>
  <c r="S463" i="1"/>
  <c r="U463" i="1" s="1"/>
  <c r="S464" i="1"/>
  <c r="S465" i="1"/>
  <c r="S466" i="1"/>
  <c r="U466" i="1" s="1"/>
  <c r="S467" i="1"/>
  <c r="S468" i="1"/>
  <c r="S469" i="1"/>
  <c r="S470" i="1"/>
  <c r="S471" i="1"/>
  <c r="U471" i="1" s="1"/>
  <c r="S472" i="1"/>
  <c r="S473" i="1"/>
  <c r="S474" i="1"/>
  <c r="U474" i="1" s="1"/>
  <c r="S475" i="1"/>
  <c r="U475" i="1" s="1"/>
  <c r="S476" i="1"/>
  <c r="S477" i="1"/>
  <c r="S478" i="1"/>
  <c r="U478" i="1" s="1"/>
  <c r="S479" i="1"/>
  <c r="U479" i="1" s="1"/>
  <c r="S480" i="1"/>
  <c r="U480" i="1" s="1"/>
  <c r="S481" i="1"/>
  <c r="S482" i="1"/>
  <c r="U482" i="1" s="1"/>
  <c r="S483" i="1"/>
  <c r="U483" i="1" s="1"/>
  <c r="S484" i="1"/>
  <c r="U484" i="1" s="1"/>
  <c r="S485" i="1"/>
  <c r="S486" i="1"/>
  <c r="U486" i="1" s="1"/>
  <c r="S487" i="1"/>
  <c r="U487" i="1" s="1"/>
  <c r="S488" i="1"/>
  <c r="S489" i="1"/>
  <c r="S490" i="1"/>
  <c r="U490" i="1" s="1"/>
  <c r="S491" i="1"/>
  <c r="U491" i="1" s="1"/>
  <c r="S492" i="1"/>
  <c r="S493" i="1"/>
  <c r="S494" i="1"/>
  <c r="S495" i="1"/>
  <c r="U495" i="1" s="1"/>
  <c r="S496" i="1"/>
  <c r="S497" i="1"/>
  <c r="S498" i="1"/>
  <c r="U498" i="1" s="1"/>
  <c r="S499" i="1"/>
  <c r="U499" i="1" s="1"/>
  <c r="S500" i="1"/>
  <c r="S501" i="1"/>
  <c r="S502" i="1"/>
  <c r="S503" i="1"/>
  <c r="S504" i="1"/>
  <c r="S505" i="1"/>
  <c r="S506" i="1"/>
  <c r="U506" i="1" s="1"/>
  <c r="S507" i="1"/>
  <c r="U507" i="1" s="1"/>
  <c r="S508" i="1"/>
  <c r="U508" i="1" s="1"/>
  <c r="S509" i="1"/>
  <c r="S510" i="1"/>
  <c r="U510" i="1" s="1"/>
  <c r="S511" i="1"/>
  <c r="S512" i="1"/>
  <c r="S513" i="1"/>
  <c r="S514" i="1"/>
  <c r="S515" i="1"/>
  <c r="U515" i="1" s="1"/>
  <c r="S516" i="1"/>
  <c r="S517" i="1"/>
  <c r="S518" i="1"/>
  <c r="U518" i="1" s="1"/>
  <c r="S519" i="1"/>
  <c r="S520" i="1"/>
  <c r="S521" i="1"/>
  <c r="S522" i="1"/>
  <c r="U522" i="1" s="1"/>
  <c r="S3606" i="1"/>
  <c r="S3410" i="1"/>
  <c r="S3615" i="1"/>
  <c r="S526" i="1"/>
  <c r="S3987" i="1"/>
  <c r="S528" i="1"/>
  <c r="U528" i="1" s="1"/>
  <c r="S3924" i="1"/>
  <c r="S2982" i="1"/>
  <c r="S531" i="1"/>
  <c r="U531" i="1" s="1"/>
  <c r="S3512" i="1"/>
  <c r="S3555" i="1"/>
  <c r="S3926" i="1"/>
  <c r="S535" i="1"/>
  <c r="S536" i="1"/>
  <c r="S537" i="1"/>
  <c r="S538" i="1"/>
  <c r="U538" i="1" s="1"/>
  <c r="S3237" i="1"/>
  <c r="S3616" i="1"/>
  <c r="S541" i="1"/>
  <c r="S542" i="1"/>
  <c r="S543" i="1"/>
  <c r="U543" i="1" s="1"/>
  <c r="S544" i="1"/>
  <c r="S545" i="1"/>
  <c r="S546" i="1"/>
  <c r="S547" i="1"/>
  <c r="U547" i="1" s="1"/>
  <c r="S548" i="1"/>
  <c r="S549" i="1"/>
  <c r="S550" i="1"/>
  <c r="S551" i="1"/>
  <c r="S552" i="1"/>
  <c r="S553" i="1"/>
  <c r="S554" i="1"/>
  <c r="S555" i="1"/>
  <c r="U555" i="1" s="1"/>
  <c r="S556" i="1"/>
  <c r="S557" i="1"/>
  <c r="S558" i="1"/>
  <c r="U558" i="1" s="1"/>
  <c r="S559" i="1"/>
  <c r="U559" i="1" s="1"/>
  <c r="S560" i="1"/>
  <c r="S561" i="1"/>
  <c r="S562" i="1"/>
  <c r="S563" i="1"/>
  <c r="S564" i="1"/>
  <c r="S565" i="1"/>
  <c r="S566" i="1"/>
  <c r="S567" i="1"/>
  <c r="S568" i="1"/>
  <c r="S569" i="1"/>
  <c r="S570" i="1"/>
  <c r="U570" i="1" s="1"/>
  <c r="S571" i="1"/>
  <c r="S572" i="1"/>
  <c r="S573" i="1"/>
  <c r="S574" i="1"/>
  <c r="S575" i="1"/>
  <c r="S576" i="1"/>
  <c r="S577" i="1"/>
  <c r="S578" i="1"/>
  <c r="U578" i="1" s="1"/>
  <c r="S579" i="1"/>
  <c r="U579" i="1" s="1"/>
  <c r="S580" i="1"/>
  <c r="S581" i="1"/>
  <c r="S582" i="1"/>
  <c r="S583" i="1"/>
  <c r="S584" i="1"/>
  <c r="S585" i="1"/>
  <c r="S586" i="1"/>
  <c r="S587" i="1"/>
  <c r="S588" i="1"/>
  <c r="S589" i="1"/>
  <c r="S590" i="1"/>
  <c r="S591" i="1"/>
  <c r="U591" i="1" s="1"/>
  <c r="S592" i="1"/>
  <c r="S593" i="1"/>
  <c r="U593" i="1" s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U627" i="1" s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U656" i="1" s="1"/>
  <c r="S657" i="1"/>
  <c r="S658" i="1"/>
  <c r="U658" i="1" s="1"/>
  <c r="S659" i="1"/>
  <c r="U659" i="1" s="1"/>
  <c r="S660" i="1"/>
  <c r="S661" i="1"/>
  <c r="S662" i="1"/>
  <c r="S663" i="1"/>
  <c r="S664" i="1"/>
  <c r="S665" i="1"/>
  <c r="S666" i="1"/>
  <c r="S667" i="1"/>
  <c r="U667" i="1" s="1"/>
  <c r="S668" i="1"/>
  <c r="S669" i="1"/>
  <c r="S670" i="1"/>
  <c r="U670" i="1" s="1"/>
  <c r="S671" i="1"/>
  <c r="U671" i="1" s="1"/>
  <c r="S672" i="1"/>
  <c r="U672" i="1" s="1"/>
  <c r="S673" i="1"/>
  <c r="S674" i="1"/>
  <c r="U674" i="1" s="1"/>
  <c r="S675" i="1"/>
  <c r="U675" i="1" s="1"/>
  <c r="S676" i="1"/>
  <c r="S677" i="1"/>
  <c r="S678" i="1"/>
  <c r="S679" i="1"/>
  <c r="U679" i="1" s="1"/>
  <c r="S680" i="1"/>
  <c r="S681" i="1"/>
  <c r="S682" i="1"/>
  <c r="U682" i="1" s="1"/>
  <c r="S683" i="1"/>
  <c r="S684" i="1"/>
  <c r="S685" i="1"/>
  <c r="S686" i="1"/>
  <c r="U686" i="1" s="1"/>
  <c r="S687" i="1"/>
  <c r="S688" i="1"/>
  <c r="S689" i="1"/>
  <c r="S690" i="1"/>
  <c r="U690" i="1" s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U703" i="1" s="1"/>
  <c r="S704" i="1"/>
  <c r="S705" i="1"/>
  <c r="S706" i="1"/>
  <c r="S707" i="1"/>
  <c r="S708" i="1"/>
  <c r="S709" i="1"/>
  <c r="S710" i="1"/>
  <c r="S711" i="1"/>
  <c r="S712" i="1"/>
  <c r="U712" i="1" s="1"/>
  <c r="S713" i="1"/>
  <c r="S714" i="1"/>
  <c r="S715" i="1"/>
  <c r="S716" i="1"/>
  <c r="U716" i="1" s="1"/>
  <c r="S717" i="1"/>
  <c r="S718" i="1"/>
  <c r="S719" i="1"/>
  <c r="S720" i="1"/>
  <c r="S721" i="1"/>
  <c r="S722" i="1"/>
  <c r="S723" i="1"/>
  <c r="U723" i="1" s="1"/>
  <c r="S724" i="1"/>
  <c r="U724" i="1" s="1"/>
  <c r="S725" i="1"/>
  <c r="S726" i="1"/>
  <c r="S727" i="1"/>
  <c r="S728" i="1"/>
  <c r="U728" i="1" s="1"/>
  <c r="S729" i="1"/>
  <c r="S730" i="1"/>
  <c r="S731" i="1"/>
  <c r="S732" i="1"/>
  <c r="S733" i="1"/>
  <c r="S734" i="1"/>
  <c r="S735" i="1"/>
  <c r="U735" i="1" s="1"/>
  <c r="S736" i="1"/>
  <c r="S737" i="1"/>
  <c r="S738" i="1"/>
  <c r="S739" i="1"/>
  <c r="U739" i="1" s="1"/>
  <c r="S740" i="1"/>
  <c r="S741" i="1"/>
  <c r="S742" i="1"/>
  <c r="U742" i="1" s="1"/>
  <c r="S743" i="1"/>
  <c r="U743" i="1" s="1"/>
  <c r="S744" i="1"/>
  <c r="U744" i="1" s="1"/>
  <c r="S745" i="1"/>
  <c r="S746" i="1"/>
  <c r="S747" i="1"/>
  <c r="S748" i="1"/>
  <c r="S749" i="1"/>
  <c r="S750" i="1"/>
  <c r="U750" i="1" s="1"/>
  <c r="S751" i="1"/>
  <c r="U751" i="1" s="1"/>
  <c r="S752" i="1"/>
  <c r="S753" i="1"/>
  <c r="S754" i="1"/>
  <c r="S755" i="1"/>
  <c r="U755" i="1" s="1"/>
  <c r="S756" i="1"/>
  <c r="U756" i="1" s="1"/>
  <c r="S757" i="1"/>
  <c r="S758" i="1"/>
  <c r="U758" i="1" s="1"/>
  <c r="S759" i="1"/>
  <c r="U759" i="1" s="1"/>
  <c r="S760" i="1"/>
  <c r="U760" i="1" s="1"/>
  <c r="S761" i="1"/>
  <c r="S762" i="1"/>
  <c r="U762" i="1" s="1"/>
  <c r="S763" i="1"/>
  <c r="S764" i="1"/>
  <c r="S765" i="1"/>
  <c r="S766" i="1"/>
  <c r="U766" i="1" s="1"/>
  <c r="S767" i="1"/>
  <c r="U767" i="1" s="1"/>
  <c r="S768" i="1"/>
  <c r="S769" i="1"/>
  <c r="S770" i="1"/>
  <c r="U770" i="1" s="1"/>
  <c r="S771" i="1"/>
  <c r="S772" i="1"/>
  <c r="S773" i="1"/>
  <c r="S774" i="1"/>
  <c r="U774" i="1" s="1"/>
  <c r="S775" i="1"/>
  <c r="U775" i="1" s="1"/>
  <c r="S776" i="1"/>
  <c r="S777" i="1"/>
  <c r="S778" i="1"/>
  <c r="S779" i="1"/>
  <c r="S780" i="1"/>
  <c r="S781" i="1"/>
  <c r="S782" i="1"/>
  <c r="U782" i="1" s="1"/>
  <c r="S783" i="1"/>
  <c r="U783" i="1" s="1"/>
  <c r="S784" i="1"/>
  <c r="S785" i="1"/>
  <c r="S786" i="1"/>
  <c r="U786" i="1" s="1"/>
  <c r="S787" i="1"/>
  <c r="U787" i="1" s="1"/>
  <c r="S788" i="1"/>
  <c r="S789" i="1"/>
  <c r="S790" i="1"/>
  <c r="S791" i="1"/>
  <c r="S792" i="1"/>
  <c r="S793" i="1"/>
  <c r="S794" i="1"/>
  <c r="U794" i="1" s="1"/>
  <c r="S795" i="1"/>
  <c r="S796" i="1"/>
  <c r="S797" i="1"/>
  <c r="S798" i="1"/>
  <c r="U798" i="1" s="1"/>
  <c r="S799" i="1"/>
  <c r="S800" i="1"/>
  <c r="S801" i="1"/>
  <c r="S802" i="1"/>
  <c r="S803" i="1"/>
  <c r="U803" i="1" s="1"/>
  <c r="S804" i="1"/>
  <c r="S805" i="1"/>
  <c r="S806" i="1"/>
  <c r="S807" i="1"/>
  <c r="S808" i="1"/>
  <c r="S809" i="1"/>
  <c r="S810" i="1"/>
  <c r="U810" i="1" s="1"/>
  <c r="S811" i="1"/>
  <c r="S812" i="1"/>
  <c r="S813" i="1"/>
  <c r="S814" i="1"/>
  <c r="U814" i="1" s="1"/>
  <c r="S815" i="1"/>
  <c r="S816" i="1"/>
  <c r="S817" i="1"/>
  <c r="S818" i="1"/>
  <c r="U818" i="1" s="1"/>
  <c r="S819" i="1"/>
  <c r="S820" i="1"/>
  <c r="S821" i="1"/>
  <c r="S822" i="1"/>
  <c r="U822" i="1" s="1"/>
  <c r="S823" i="1"/>
  <c r="S824" i="1"/>
  <c r="S825" i="1"/>
  <c r="U825" i="1" s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U839" i="1" s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U883" i="1" s="1"/>
  <c r="S884" i="1"/>
  <c r="S885" i="1"/>
  <c r="S886" i="1"/>
  <c r="U886" i="1" s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U902" i="1" s="1"/>
  <c r="S903" i="1"/>
  <c r="S904" i="1"/>
  <c r="S905" i="1"/>
  <c r="S906" i="1"/>
  <c r="U906" i="1" s="1"/>
  <c r="S907" i="1"/>
  <c r="S908" i="1"/>
  <c r="S909" i="1"/>
  <c r="S910" i="1"/>
  <c r="U910" i="1" s="1"/>
  <c r="S911" i="1"/>
  <c r="U911" i="1" s="1"/>
  <c r="S912" i="1"/>
  <c r="U912" i="1" s="1"/>
  <c r="S913" i="1"/>
  <c r="S914" i="1"/>
  <c r="S915" i="1"/>
  <c r="S916" i="1"/>
  <c r="S917" i="1"/>
  <c r="S918" i="1"/>
  <c r="S919" i="1"/>
  <c r="S920" i="1"/>
  <c r="S921" i="1"/>
  <c r="S922" i="1"/>
  <c r="S923" i="1"/>
  <c r="U923" i="1" s="1"/>
  <c r="S924" i="1"/>
  <c r="S925" i="1"/>
  <c r="S926" i="1"/>
  <c r="S927" i="1"/>
  <c r="S928" i="1"/>
  <c r="S929" i="1"/>
  <c r="S930" i="1"/>
  <c r="U930" i="1" s="1"/>
  <c r="S931" i="1"/>
  <c r="U931" i="1" s="1"/>
  <c r="S932" i="1"/>
  <c r="S933" i="1"/>
  <c r="U933" i="1" s="1"/>
  <c r="S934" i="1"/>
  <c r="U934" i="1" s="1"/>
  <c r="S935" i="1"/>
  <c r="U935" i="1" s="1"/>
  <c r="S936" i="1"/>
  <c r="S937" i="1"/>
  <c r="S938" i="1"/>
  <c r="U938" i="1" s="1"/>
  <c r="S939" i="1"/>
  <c r="U939" i="1" s="1"/>
  <c r="S940" i="1"/>
  <c r="U940" i="1" s="1"/>
  <c r="S941" i="1"/>
  <c r="S942" i="1"/>
  <c r="U942" i="1" s="1"/>
  <c r="S943" i="1"/>
  <c r="U943" i="1" s="1"/>
  <c r="S944" i="1"/>
  <c r="S945" i="1"/>
  <c r="U945" i="1" s="1"/>
  <c r="S946" i="1"/>
  <c r="S947" i="1"/>
  <c r="U947" i="1" s="1"/>
  <c r="S948" i="1"/>
  <c r="S949" i="1"/>
  <c r="S950" i="1"/>
  <c r="U950" i="1" s="1"/>
  <c r="S951" i="1"/>
  <c r="U951" i="1" s="1"/>
  <c r="S952" i="1"/>
  <c r="S953" i="1"/>
  <c r="S954" i="1"/>
  <c r="S955" i="1"/>
  <c r="U955" i="1" s="1"/>
  <c r="S956" i="1"/>
  <c r="U956" i="1" s="1"/>
  <c r="S957" i="1"/>
  <c r="S958" i="1"/>
  <c r="U958" i="1" s="1"/>
  <c r="S959" i="1"/>
  <c r="U959" i="1" s="1"/>
  <c r="S960" i="1"/>
  <c r="S961" i="1"/>
  <c r="S962" i="1"/>
  <c r="U962" i="1" s="1"/>
  <c r="S963" i="1"/>
  <c r="U963" i="1" s="1"/>
  <c r="S964" i="1"/>
  <c r="U964" i="1" s="1"/>
  <c r="S965" i="1"/>
  <c r="U965" i="1" s="1"/>
  <c r="S966" i="1"/>
  <c r="S967" i="1"/>
  <c r="U967" i="1" s="1"/>
  <c r="S968" i="1"/>
  <c r="S969" i="1"/>
  <c r="U969" i="1" s="1"/>
  <c r="S970" i="1"/>
  <c r="S971" i="1"/>
  <c r="U971" i="1" s="1"/>
  <c r="S972" i="1"/>
  <c r="U972" i="1" s="1"/>
  <c r="S973" i="1"/>
  <c r="S974" i="1"/>
  <c r="S975" i="1"/>
  <c r="U975" i="1" s="1"/>
  <c r="S976" i="1"/>
  <c r="S977" i="1"/>
  <c r="S978" i="1"/>
  <c r="S979" i="1"/>
  <c r="S980" i="1"/>
  <c r="S981" i="1"/>
  <c r="S982" i="1"/>
  <c r="S983" i="1"/>
  <c r="S984" i="1"/>
  <c r="S985" i="1"/>
  <c r="S986" i="1"/>
  <c r="S987" i="1"/>
  <c r="U987" i="1" s="1"/>
  <c r="S988" i="1"/>
  <c r="S989" i="1"/>
  <c r="S990" i="1"/>
  <c r="U990" i="1" s="1"/>
  <c r="S991" i="1"/>
  <c r="U991" i="1" s="1"/>
  <c r="S992" i="1"/>
  <c r="S993" i="1"/>
  <c r="S994" i="1"/>
  <c r="U994" i="1" s="1"/>
  <c r="S995" i="1"/>
  <c r="U995" i="1" s="1"/>
  <c r="S996" i="1"/>
  <c r="S997" i="1"/>
  <c r="S998" i="1"/>
  <c r="U998" i="1" s="1"/>
  <c r="S999" i="1"/>
  <c r="U999" i="1" s="1"/>
  <c r="S1000" i="1"/>
  <c r="U1000" i="1" s="1"/>
  <c r="S1001" i="1"/>
  <c r="S1002" i="1"/>
  <c r="U1002" i="1" s="1"/>
  <c r="S1003" i="1"/>
  <c r="U1003" i="1" s="1"/>
  <c r="S1004" i="1"/>
  <c r="S1005" i="1"/>
  <c r="S1006" i="1"/>
  <c r="S1007" i="1"/>
  <c r="U1007" i="1" s="1"/>
  <c r="S1008" i="1"/>
  <c r="S1009" i="1"/>
  <c r="S1010" i="1"/>
  <c r="S1011" i="1"/>
  <c r="U1011" i="1" s="1"/>
  <c r="S1012" i="1"/>
  <c r="S1013" i="1"/>
  <c r="S1014" i="1"/>
  <c r="S1015" i="1"/>
  <c r="S1016" i="1"/>
  <c r="U1016" i="1" s="1"/>
  <c r="S1017" i="1"/>
  <c r="S1018" i="1"/>
  <c r="S1019" i="1"/>
  <c r="S1020" i="1"/>
  <c r="S1021" i="1"/>
  <c r="S1022" i="1"/>
  <c r="S1023" i="1"/>
  <c r="U1023" i="1" s="1"/>
  <c r="S1024" i="1"/>
  <c r="S1025" i="1"/>
  <c r="S1026" i="1"/>
  <c r="U1026" i="1" s="1"/>
  <c r="S1027" i="1"/>
  <c r="S1028" i="1"/>
  <c r="S1029" i="1"/>
  <c r="S1030" i="1"/>
  <c r="U1030" i="1" s="1"/>
  <c r="S1031" i="1"/>
  <c r="S1032" i="1"/>
  <c r="S1033" i="1"/>
  <c r="S1034" i="1"/>
  <c r="U1034" i="1" s="1"/>
  <c r="S1035" i="1"/>
  <c r="U1035" i="1" s="1"/>
  <c r="S1036" i="1"/>
  <c r="S1037" i="1"/>
  <c r="S1038" i="1"/>
  <c r="S1039" i="1"/>
  <c r="U1039" i="1" s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U1067" i="1" s="1"/>
  <c r="S1068" i="1"/>
  <c r="S1069" i="1"/>
  <c r="S1070" i="1"/>
  <c r="U1070" i="1" s="1"/>
  <c r="S1071" i="1"/>
  <c r="S1072" i="1"/>
  <c r="S1073" i="1"/>
  <c r="S1074" i="1"/>
  <c r="U1074" i="1" s="1"/>
  <c r="S1075" i="1"/>
  <c r="S1076" i="1"/>
  <c r="S1077" i="1"/>
  <c r="S1078" i="1"/>
  <c r="U1078" i="1" s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U1090" i="1" s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U1103" i="1" s="1"/>
  <c r="S1104" i="1"/>
  <c r="S1105" i="1"/>
  <c r="S1106" i="1"/>
  <c r="S1107" i="1"/>
  <c r="U1107" i="1" s="1"/>
  <c r="S1108" i="1"/>
  <c r="S1109" i="1"/>
  <c r="S1110" i="1"/>
  <c r="S1111" i="1"/>
  <c r="U1111" i="1" s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U1123" i="1" s="1"/>
  <c r="S1124" i="1"/>
  <c r="S1125" i="1"/>
  <c r="S1126" i="1"/>
  <c r="S1127" i="1"/>
  <c r="S1128" i="1"/>
  <c r="S1129" i="1"/>
  <c r="S1130" i="1"/>
  <c r="S1131" i="1"/>
  <c r="U1131" i="1" s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U1148" i="1" s="1"/>
  <c r="S1149" i="1"/>
  <c r="U1149" i="1" s="1"/>
  <c r="S1150" i="1"/>
  <c r="S1151" i="1"/>
  <c r="U1151" i="1" s="1"/>
  <c r="S1152" i="1"/>
  <c r="S1153" i="1"/>
  <c r="S1154" i="1"/>
  <c r="S1155" i="1"/>
  <c r="U1155" i="1" s="1"/>
  <c r="S1156" i="1"/>
  <c r="S1157" i="1"/>
  <c r="S1158" i="1"/>
  <c r="S1159" i="1"/>
  <c r="U1159" i="1" s="1"/>
  <c r="S1160" i="1"/>
  <c r="S1161" i="1"/>
  <c r="S1162" i="1"/>
  <c r="U1162" i="1" s="1"/>
  <c r="S1163" i="1"/>
  <c r="U1163" i="1" s="1"/>
  <c r="S1164" i="1"/>
  <c r="S1165" i="1"/>
  <c r="S1166" i="1"/>
  <c r="S1167" i="1"/>
  <c r="U1167" i="1" s="1"/>
  <c r="S1168" i="1"/>
  <c r="S1169" i="1"/>
  <c r="S1170" i="1"/>
  <c r="S1171" i="1"/>
  <c r="U1171" i="1" s="1"/>
  <c r="S1172" i="1"/>
  <c r="U1172" i="1" s="1"/>
  <c r="S1173" i="1"/>
  <c r="S1174" i="1"/>
  <c r="U1174" i="1" s="1"/>
  <c r="S1175" i="1"/>
  <c r="U1175" i="1" s="1"/>
  <c r="S1176" i="1"/>
  <c r="S1177" i="1"/>
  <c r="U1177" i="1" s="1"/>
  <c r="S1178" i="1"/>
  <c r="U1178" i="1" s="1"/>
  <c r="S1179" i="1"/>
  <c r="S1180" i="1"/>
  <c r="S1181" i="1"/>
  <c r="S1182" i="1"/>
  <c r="U1182" i="1" s="1"/>
  <c r="S1183" i="1"/>
  <c r="S1184" i="1"/>
  <c r="U1184" i="1" s="1"/>
  <c r="S1185" i="1"/>
  <c r="U1185" i="1" s="1"/>
  <c r="S1186" i="1"/>
  <c r="U1186" i="1" s="1"/>
  <c r="S1187" i="1"/>
  <c r="U1187" i="1" s="1"/>
  <c r="S1188" i="1"/>
  <c r="S1189" i="1"/>
  <c r="U1189" i="1" s="1"/>
  <c r="S1190" i="1"/>
  <c r="U1190" i="1" s="1"/>
  <c r="S1191" i="1"/>
  <c r="U1191" i="1" s="1"/>
  <c r="S1192" i="1"/>
  <c r="U1192" i="1" s="1"/>
  <c r="S1193" i="1"/>
  <c r="S1194" i="1"/>
  <c r="U1194" i="1" s="1"/>
  <c r="S1195" i="1"/>
  <c r="U1195" i="1" s="1"/>
  <c r="S1196" i="1"/>
  <c r="S1197" i="1"/>
  <c r="S1198" i="1"/>
  <c r="U1198" i="1" s="1"/>
  <c r="S1199" i="1"/>
  <c r="U1199" i="1" s="1"/>
  <c r="S1200" i="1"/>
  <c r="S1201" i="1"/>
  <c r="S1202" i="1"/>
  <c r="S1203" i="1"/>
  <c r="U1203" i="1" s="1"/>
  <c r="S1204" i="1"/>
  <c r="S1205" i="1"/>
  <c r="S1206" i="1"/>
  <c r="S1207" i="1"/>
  <c r="U1207" i="1" s="1"/>
  <c r="S1208" i="1"/>
  <c r="U1208" i="1" s="1"/>
  <c r="S1209" i="1"/>
  <c r="S1210" i="1"/>
  <c r="U1210" i="1" s="1"/>
  <c r="S1211" i="1"/>
  <c r="U1211" i="1" s="1"/>
  <c r="S1212" i="1"/>
  <c r="S1213" i="1"/>
  <c r="S1214" i="1"/>
  <c r="S1215" i="1"/>
  <c r="U1215" i="1" s="1"/>
  <c r="S1216" i="1"/>
  <c r="U1216" i="1" s="1"/>
  <c r="S1217" i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S1226" i="1"/>
  <c r="S1227" i="1"/>
  <c r="U1227" i="1" s="1"/>
  <c r="S1228" i="1"/>
  <c r="S1229" i="1"/>
  <c r="S1230" i="1"/>
  <c r="S1231" i="1"/>
  <c r="U1231" i="1" s="1"/>
  <c r="S1232" i="1"/>
  <c r="S1233" i="1"/>
  <c r="S1234" i="1"/>
  <c r="S1235" i="1"/>
  <c r="S1236" i="1"/>
  <c r="S1237" i="1"/>
  <c r="S1238" i="1"/>
  <c r="S1239" i="1"/>
  <c r="U1239" i="1" s="1"/>
  <c r="S1240" i="1"/>
  <c r="S1241" i="1"/>
  <c r="S1242" i="1"/>
  <c r="S1243" i="1"/>
  <c r="U1243" i="1" s="1"/>
  <c r="S1244" i="1"/>
  <c r="S1245" i="1"/>
  <c r="S1246" i="1"/>
  <c r="U1246" i="1" s="1"/>
  <c r="S1247" i="1"/>
  <c r="S1248" i="1"/>
  <c r="S1249" i="1"/>
  <c r="S1250" i="1"/>
  <c r="S1251" i="1"/>
  <c r="U1251" i="1" s="1"/>
  <c r="S1252" i="1"/>
  <c r="U1252" i="1" s="1"/>
  <c r="S1253" i="1"/>
  <c r="S1254" i="1"/>
  <c r="S1255" i="1"/>
  <c r="U1255" i="1" s="1"/>
  <c r="S1256" i="1"/>
  <c r="U1256" i="1" s="1"/>
  <c r="S1257" i="1"/>
  <c r="S1258" i="1"/>
  <c r="U1258" i="1" s="1"/>
  <c r="S1259" i="1"/>
  <c r="S1260" i="1"/>
  <c r="S1261" i="1"/>
  <c r="S1262" i="1"/>
  <c r="S1263" i="1"/>
  <c r="U1263" i="1" s="1"/>
  <c r="S1264" i="1"/>
  <c r="U1264" i="1" s="1"/>
  <c r="S1265" i="1"/>
  <c r="S1266" i="1"/>
  <c r="S1267" i="1"/>
  <c r="S1268" i="1"/>
  <c r="S1269" i="1"/>
  <c r="S1270" i="1"/>
  <c r="S1271" i="1"/>
  <c r="U1271" i="1" s="1"/>
  <c r="S1272" i="1"/>
  <c r="S1273" i="1"/>
  <c r="S1274" i="1"/>
  <c r="S1275" i="1"/>
  <c r="U1275" i="1" s="1"/>
  <c r="S1276" i="1"/>
  <c r="S1277" i="1"/>
  <c r="S1278" i="1"/>
  <c r="S1279" i="1"/>
  <c r="S1280" i="1"/>
  <c r="S1281" i="1"/>
  <c r="S1282" i="1"/>
  <c r="S1283" i="1"/>
  <c r="S1284" i="1"/>
  <c r="S1285" i="1"/>
  <c r="S3238" i="1"/>
  <c r="S1287" i="1"/>
  <c r="U1287" i="1" s="1"/>
  <c r="S1288" i="1"/>
  <c r="S1289" i="1"/>
  <c r="S3556" i="1"/>
  <c r="S3156" i="1"/>
  <c r="S3516" i="1"/>
  <c r="S3412" i="1"/>
  <c r="S1294" i="1"/>
  <c r="S4006" i="1"/>
  <c r="S1296" i="1"/>
  <c r="S1297" i="1"/>
  <c r="S1298" i="1"/>
  <c r="S4037" i="1"/>
  <c r="S1300" i="1"/>
  <c r="S3517" i="1"/>
  <c r="S3413" i="1"/>
  <c r="S3239" i="1"/>
  <c r="S3333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U1327" i="1" s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U1346" i="1" s="1"/>
  <c r="S1347" i="1"/>
  <c r="U1347" i="1" s="1"/>
  <c r="S1348" i="1"/>
  <c r="S1349" i="1"/>
  <c r="S1350" i="1"/>
  <c r="U1350" i="1" s="1"/>
  <c r="S1351" i="1"/>
  <c r="U1351" i="1" s="1"/>
  <c r="S1352" i="1"/>
  <c r="S1353" i="1"/>
  <c r="U1353" i="1" s="1"/>
  <c r="S1354" i="1"/>
  <c r="U1354" i="1" s="1"/>
  <c r="S1355" i="1"/>
  <c r="S1356" i="1"/>
  <c r="S1357" i="1"/>
  <c r="S1358" i="1"/>
  <c r="U1358" i="1" s="1"/>
  <c r="S1359" i="1"/>
  <c r="U1359" i="1" s="1"/>
  <c r="S1360" i="1"/>
  <c r="S1361" i="1"/>
  <c r="S1362" i="1"/>
  <c r="S1363" i="1"/>
  <c r="S1364" i="1"/>
  <c r="S1365" i="1"/>
  <c r="S1366" i="1"/>
  <c r="U1366" i="1" s="1"/>
  <c r="S1367" i="1"/>
  <c r="U1367" i="1" s="1"/>
  <c r="S1368" i="1"/>
  <c r="S1369" i="1"/>
  <c r="S1370" i="1"/>
  <c r="U1370" i="1" s="1"/>
  <c r="S1371" i="1"/>
  <c r="U1371" i="1" s="1"/>
  <c r="S1372" i="1"/>
  <c r="S1373" i="1"/>
  <c r="S1374" i="1"/>
  <c r="U1374" i="1" s="1"/>
  <c r="S1375" i="1"/>
  <c r="U1375" i="1" s="1"/>
  <c r="S1376" i="1"/>
  <c r="S1377" i="1"/>
  <c r="S1378" i="1"/>
  <c r="U1378" i="1" s="1"/>
  <c r="S1379" i="1"/>
  <c r="U1379" i="1" s="1"/>
  <c r="S1380" i="1"/>
  <c r="S1381" i="1"/>
  <c r="S1382" i="1"/>
  <c r="U1382" i="1" s="1"/>
  <c r="S1383" i="1"/>
  <c r="U1383" i="1" s="1"/>
  <c r="S1384" i="1"/>
  <c r="U1384" i="1" s="1"/>
  <c r="S1385" i="1"/>
  <c r="S1386" i="1"/>
  <c r="U1386" i="1" s="1"/>
  <c r="S1387" i="1"/>
  <c r="U1387" i="1" s="1"/>
  <c r="S1388" i="1"/>
  <c r="S1389" i="1"/>
  <c r="S1390" i="1"/>
  <c r="U1390" i="1" s="1"/>
  <c r="S1391" i="1"/>
  <c r="U1391" i="1" s="1"/>
  <c r="S1392" i="1"/>
  <c r="S1393" i="1"/>
  <c r="S1394" i="1"/>
  <c r="U1394" i="1" s="1"/>
  <c r="S1395" i="1"/>
  <c r="U1395" i="1" s="1"/>
  <c r="S1396" i="1"/>
  <c r="U1396" i="1" s="1"/>
  <c r="S1397" i="1"/>
  <c r="S1398" i="1"/>
  <c r="U1398" i="1" s="1"/>
  <c r="S1399" i="1"/>
  <c r="U1399" i="1" s="1"/>
  <c r="S1400" i="1"/>
  <c r="S1401" i="1"/>
  <c r="S1402" i="1"/>
  <c r="U1402" i="1" s="1"/>
  <c r="S1403" i="1"/>
  <c r="S1404" i="1"/>
  <c r="S1405" i="1"/>
  <c r="U1405" i="1" s="1"/>
  <c r="S1406" i="1"/>
  <c r="U1406" i="1" s="1"/>
  <c r="S1407" i="1"/>
  <c r="U1407" i="1" s="1"/>
  <c r="S1408" i="1"/>
  <c r="S1409" i="1"/>
  <c r="S1410" i="1"/>
  <c r="S1411" i="1"/>
  <c r="U1411" i="1" s="1"/>
  <c r="S1412" i="1"/>
  <c r="U1412" i="1" s="1"/>
  <c r="S1413" i="1"/>
  <c r="S1414" i="1"/>
  <c r="U1414" i="1" s="1"/>
  <c r="S1415" i="1"/>
  <c r="U1415" i="1" s="1"/>
  <c r="S1416" i="1"/>
  <c r="S1417" i="1"/>
  <c r="S1418" i="1"/>
  <c r="U1418" i="1" s="1"/>
  <c r="S1419" i="1"/>
  <c r="U1419" i="1" s="1"/>
  <c r="S1420" i="1"/>
  <c r="S1421" i="1"/>
  <c r="S1422" i="1"/>
  <c r="S1423" i="1"/>
  <c r="U1423" i="1" s="1"/>
  <c r="S1424" i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S1432" i="1"/>
  <c r="S1433" i="1"/>
  <c r="S1434" i="1"/>
  <c r="S1435" i="1"/>
  <c r="U1435" i="1" s="1"/>
  <c r="S1436" i="1"/>
  <c r="S1437" i="1"/>
  <c r="S1438" i="1"/>
  <c r="U1438" i="1" s="1"/>
  <c r="S1439" i="1"/>
  <c r="S1440" i="1"/>
  <c r="U1440" i="1" s="1"/>
  <c r="S1441" i="1"/>
  <c r="S1442" i="1"/>
  <c r="S1443" i="1"/>
  <c r="U1443" i="1" s="1"/>
  <c r="S1444" i="1"/>
  <c r="U1444" i="1" s="1"/>
  <c r="S1445" i="1"/>
  <c r="S1446" i="1"/>
  <c r="U1446" i="1" s="1"/>
  <c r="S1447" i="1"/>
  <c r="U1447" i="1" s="1"/>
  <c r="S1448" i="1"/>
  <c r="S1449" i="1"/>
  <c r="S1450" i="1"/>
  <c r="U1450" i="1" s="1"/>
  <c r="S1451" i="1"/>
  <c r="U1451" i="1" s="1"/>
  <c r="S1452" i="1"/>
  <c r="U1452" i="1" s="1"/>
  <c r="S1453" i="1"/>
  <c r="S1454" i="1"/>
  <c r="S1455" i="1"/>
  <c r="U1455" i="1" s="1"/>
  <c r="S1456" i="1"/>
  <c r="S1457" i="1"/>
  <c r="S1458" i="1"/>
  <c r="S1459" i="1"/>
  <c r="S1460" i="1"/>
  <c r="S1461" i="1"/>
  <c r="S1462" i="1"/>
  <c r="S1463" i="1"/>
  <c r="S1464" i="1"/>
  <c r="S1465" i="1"/>
  <c r="S1466" i="1"/>
  <c r="U1466" i="1" s="1"/>
  <c r="S1467" i="1"/>
  <c r="S1468" i="1"/>
  <c r="S1469" i="1"/>
  <c r="S1470" i="1"/>
  <c r="U1470" i="1" s="1"/>
  <c r="S1471" i="1"/>
  <c r="S1472" i="1"/>
  <c r="S1473" i="1"/>
  <c r="S1474" i="1"/>
  <c r="S1475" i="1"/>
  <c r="U1475" i="1" s="1"/>
  <c r="S1476" i="1"/>
  <c r="S1477" i="1"/>
  <c r="S1478" i="1"/>
  <c r="S1479" i="1"/>
  <c r="U1479" i="1" s="1"/>
  <c r="S1480" i="1"/>
  <c r="U1480" i="1" s="1"/>
  <c r="S1481" i="1"/>
  <c r="S1482" i="1"/>
  <c r="U1482" i="1" s="1"/>
  <c r="S1483" i="1"/>
  <c r="U1483" i="1" s="1"/>
  <c r="S1484" i="1"/>
  <c r="S1485" i="1"/>
  <c r="S1486" i="1"/>
  <c r="S1487" i="1"/>
  <c r="U1487" i="1" s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U1503" i="1" s="1"/>
  <c r="S1504" i="1"/>
  <c r="S1505" i="1"/>
  <c r="S1506" i="1"/>
  <c r="U1506" i="1" s="1"/>
  <c r="S1507" i="1"/>
  <c r="S1508" i="1"/>
  <c r="S1509" i="1"/>
  <c r="S1510" i="1"/>
  <c r="S1511" i="1"/>
  <c r="S1512" i="1"/>
  <c r="S1513" i="1"/>
  <c r="S1514" i="1"/>
  <c r="U1514" i="1" s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U1535" i="1" s="1"/>
  <c r="S1536" i="1"/>
  <c r="S1537" i="1"/>
  <c r="S1538" i="1"/>
  <c r="U1538" i="1" s="1"/>
  <c r="S1539" i="1"/>
  <c r="S1540" i="1"/>
  <c r="S1541" i="1"/>
  <c r="S1542" i="1"/>
  <c r="S1543" i="1"/>
  <c r="U1543" i="1" s="1"/>
  <c r="S1544" i="1"/>
  <c r="S1545" i="1"/>
  <c r="S1546" i="1"/>
  <c r="U1546" i="1" s="1"/>
  <c r="S1547" i="1"/>
  <c r="S1548" i="1"/>
  <c r="S1549" i="1"/>
  <c r="S1550" i="1"/>
  <c r="S1551" i="1"/>
  <c r="S1552" i="1"/>
  <c r="S1553" i="1"/>
  <c r="S1554" i="1"/>
  <c r="U1554" i="1" s="1"/>
  <c r="S1555" i="1"/>
  <c r="S1556" i="1"/>
  <c r="S1557" i="1"/>
  <c r="S1558" i="1"/>
  <c r="S1559" i="1"/>
  <c r="U1559" i="1" s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U1579" i="1" s="1"/>
  <c r="S1580" i="1"/>
  <c r="S1581" i="1"/>
  <c r="S1582" i="1"/>
  <c r="S1583" i="1"/>
  <c r="U1583" i="1" s="1"/>
  <c r="S1584" i="1"/>
  <c r="S1585" i="1"/>
  <c r="S1586" i="1"/>
  <c r="S1587" i="1"/>
  <c r="S1588" i="1"/>
  <c r="U1588" i="1" s="1"/>
  <c r="S1589" i="1"/>
  <c r="S1590" i="1"/>
  <c r="S1591" i="1"/>
  <c r="U1591" i="1" s="1"/>
  <c r="S1592" i="1"/>
  <c r="S1593" i="1"/>
  <c r="S1594" i="1"/>
  <c r="S1595" i="1"/>
  <c r="U1595" i="1" s="1"/>
  <c r="S1596" i="1"/>
  <c r="U1596" i="1" s="1"/>
  <c r="S1597" i="1"/>
  <c r="S1598" i="1"/>
  <c r="U1598" i="1" s="1"/>
  <c r="S1599" i="1"/>
  <c r="U1599" i="1" s="1"/>
  <c r="S1600" i="1"/>
  <c r="S1601" i="1"/>
  <c r="S1602" i="1"/>
  <c r="S1603" i="1"/>
  <c r="S1604" i="1"/>
  <c r="S1605" i="1"/>
  <c r="S1606" i="1"/>
  <c r="U1606" i="1" s="1"/>
  <c r="S1607" i="1"/>
  <c r="U1607" i="1" s="1"/>
  <c r="S1608" i="1"/>
  <c r="S1609" i="1"/>
  <c r="S1610" i="1"/>
  <c r="U1610" i="1" s="1"/>
  <c r="S1611" i="1"/>
  <c r="U1611" i="1" s="1"/>
  <c r="S1612" i="1"/>
  <c r="U1612" i="1" s="1"/>
  <c r="S1613" i="1"/>
  <c r="U1613" i="1" s="1"/>
  <c r="S1614" i="1"/>
  <c r="S1615" i="1"/>
  <c r="U1615" i="1" s="1"/>
  <c r="S1616" i="1"/>
  <c r="U1616" i="1" s="1"/>
  <c r="S1617" i="1"/>
  <c r="S1618" i="1"/>
  <c r="S1619" i="1"/>
  <c r="U1619" i="1" s="1"/>
  <c r="S1620" i="1"/>
  <c r="S1621" i="1"/>
  <c r="U1621" i="1" s="1"/>
  <c r="S1622" i="1"/>
  <c r="U1622" i="1" s="1"/>
  <c r="S1623" i="1"/>
  <c r="U1623" i="1" s="1"/>
  <c r="S1624" i="1"/>
  <c r="U1624" i="1" s="1"/>
  <c r="S1625" i="1"/>
  <c r="S1626" i="1"/>
  <c r="U1626" i="1" s="1"/>
  <c r="S1627" i="1"/>
  <c r="U1627" i="1" s="1"/>
  <c r="S1628" i="1"/>
  <c r="U1628" i="1" s="1"/>
  <c r="S1629" i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S1637" i="1"/>
  <c r="S1638" i="1"/>
  <c r="U1638" i="1" s="1"/>
  <c r="S1639" i="1"/>
  <c r="U1639" i="1" s="1"/>
  <c r="S1640" i="1"/>
  <c r="U1640" i="1" s="1"/>
  <c r="S1641" i="1"/>
  <c r="S1642" i="1"/>
  <c r="U1642" i="1" s="1"/>
  <c r="S1643" i="1"/>
  <c r="U1643" i="1" s="1"/>
  <c r="S1644" i="1"/>
  <c r="S1645" i="1"/>
  <c r="S1646" i="1"/>
  <c r="U1646" i="1" s="1"/>
  <c r="S1647" i="1"/>
  <c r="U1647" i="1" s="1"/>
  <c r="S1648" i="1"/>
  <c r="U1648" i="1" s="1"/>
  <c r="S1649" i="1"/>
  <c r="S1650" i="1"/>
  <c r="U1650" i="1" s="1"/>
  <c r="S1651" i="1"/>
  <c r="U1651" i="1" s="1"/>
  <c r="S1652" i="1"/>
  <c r="U1652" i="1" s="1"/>
  <c r="S1653" i="1"/>
  <c r="U1653" i="1" s="1"/>
  <c r="S1654" i="1"/>
  <c r="S1655" i="1"/>
  <c r="U1655" i="1" s="1"/>
  <c r="S1656" i="1"/>
  <c r="S1657" i="1"/>
  <c r="S1658" i="1"/>
  <c r="U1658" i="1" s="1"/>
  <c r="S1659" i="1"/>
  <c r="S1660" i="1"/>
  <c r="S1661" i="1"/>
  <c r="S1662" i="1"/>
  <c r="S1663" i="1"/>
  <c r="U1663" i="1" s="1"/>
  <c r="S1664" i="1"/>
  <c r="U1664" i="1" s="1"/>
  <c r="S1665" i="1"/>
  <c r="S1666" i="1"/>
  <c r="U1666" i="1" s="1"/>
  <c r="S1667" i="1"/>
  <c r="U1667" i="1" s="1"/>
  <c r="S1668" i="1"/>
  <c r="S1669" i="1"/>
  <c r="S1670" i="1"/>
  <c r="U1670" i="1" s="1"/>
  <c r="S1671" i="1"/>
  <c r="S1672" i="1"/>
  <c r="S1673" i="1"/>
  <c r="S1674" i="1"/>
  <c r="S1675" i="1"/>
  <c r="S1676" i="1"/>
  <c r="S1677" i="1"/>
  <c r="S1678" i="1"/>
  <c r="S1679" i="1"/>
  <c r="U1679" i="1" s="1"/>
  <c r="S1680" i="1"/>
  <c r="S1681" i="1"/>
  <c r="S1682" i="1"/>
  <c r="S1703" i="1"/>
  <c r="U1703" i="1" s="1"/>
  <c r="S1704" i="1"/>
  <c r="S1705" i="1"/>
  <c r="U1705" i="1" s="1"/>
  <c r="S1706" i="1"/>
  <c r="S1707" i="1"/>
  <c r="S1708" i="1"/>
  <c r="S1709" i="1"/>
  <c r="S1710" i="1"/>
  <c r="U1710" i="1" s="1"/>
  <c r="S1711" i="1"/>
  <c r="U1711" i="1" s="1"/>
  <c r="S1712" i="1"/>
  <c r="S1713" i="1"/>
  <c r="S1714" i="1"/>
  <c r="U1714" i="1" s="1"/>
  <c r="S1715" i="1"/>
  <c r="S1716" i="1"/>
  <c r="S1717" i="1"/>
  <c r="S1718" i="1"/>
  <c r="S1719" i="1"/>
  <c r="U1719" i="1" s="1"/>
  <c r="S1720" i="1"/>
  <c r="S1721" i="1"/>
  <c r="U1721" i="1" s="1"/>
  <c r="S1722" i="1"/>
  <c r="U1722" i="1" s="1"/>
  <c r="S1723" i="1"/>
  <c r="U1723" i="1" s="1"/>
  <c r="S1724" i="1"/>
  <c r="U1724" i="1" s="1"/>
  <c r="S1725" i="1"/>
  <c r="S1726" i="1"/>
  <c r="U1726" i="1" s="1"/>
  <c r="S1727" i="1"/>
  <c r="U1727" i="1" s="1"/>
  <c r="S1728" i="1"/>
  <c r="U1728" i="1" s="1"/>
  <c r="S1729" i="1"/>
  <c r="S1730" i="1"/>
  <c r="U1730" i="1" s="1"/>
  <c r="S1731" i="1"/>
  <c r="U1731" i="1" s="1"/>
  <c r="S1732" i="1"/>
  <c r="U1732" i="1" s="1"/>
  <c r="S1733" i="1"/>
  <c r="S1734" i="1"/>
  <c r="S1735" i="1"/>
  <c r="U1735" i="1" s="1"/>
  <c r="S1736" i="1"/>
  <c r="U1736" i="1" s="1"/>
  <c r="S1737" i="1"/>
  <c r="S1738" i="1"/>
  <c r="U1738" i="1" s="1"/>
  <c r="S1739" i="1"/>
  <c r="U1739" i="1" s="1"/>
  <c r="S1740" i="1"/>
  <c r="U1740" i="1" s="1"/>
  <c r="S1741" i="1"/>
  <c r="S1742" i="1"/>
  <c r="U1742" i="1" s="1"/>
  <c r="S1743" i="1"/>
  <c r="U1743" i="1" s="1"/>
  <c r="S1744" i="1"/>
  <c r="S1745" i="1"/>
  <c r="S1746" i="1"/>
  <c r="U1746" i="1" s="1"/>
  <c r="S1747" i="1"/>
  <c r="U1747" i="1" s="1"/>
  <c r="S1748" i="1"/>
  <c r="U1748" i="1" s="1"/>
  <c r="S1749" i="1"/>
  <c r="S1750" i="1"/>
  <c r="U1750" i="1" s="1"/>
  <c r="S1751" i="1"/>
  <c r="U1751" i="1" s="1"/>
  <c r="S1752" i="1"/>
  <c r="U1752" i="1" s="1"/>
  <c r="S1753" i="1"/>
  <c r="U1753" i="1" s="1"/>
  <c r="S1754" i="1"/>
  <c r="S1755" i="1"/>
  <c r="U1755" i="1" s="1"/>
  <c r="S1756" i="1"/>
  <c r="S1757" i="1"/>
  <c r="U1757" i="1" s="1"/>
  <c r="S1758" i="1"/>
  <c r="U1758" i="1" s="1"/>
  <c r="S1759" i="1"/>
  <c r="U1759" i="1" s="1"/>
  <c r="S1760" i="1"/>
  <c r="S1761" i="1"/>
  <c r="U1761" i="1" s="1"/>
  <c r="S1762" i="1"/>
  <c r="U1762" i="1" s="1"/>
  <c r="S1763" i="1"/>
  <c r="U1763" i="1" s="1"/>
  <c r="S1764" i="1"/>
  <c r="S1765" i="1"/>
  <c r="S1766" i="1"/>
  <c r="U1766" i="1" s="1"/>
  <c r="S1767" i="1"/>
  <c r="U1767" i="1" s="1"/>
  <c r="S1768" i="1"/>
  <c r="S1769" i="1"/>
  <c r="S1770" i="1"/>
  <c r="U1770" i="1" s="1"/>
  <c r="S1771" i="1"/>
  <c r="S1772" i="1"/>
  <c r="U1772" i="1" s="1"/>
  <c r="S1773" i="1"/>
  <c r="S1774" i="1"/>
  <c r="U1774" i="1" s="1"/>
  <c r="S1775" i="1"/>
  <c r="U1775" i="1" s="1"/>
  <c r="S1776" i="1"/>
  <c r="S1777" i="1"/>
  <c r="S1778" i="1"/>
  <c r="S1779" i="1"/>
  <c r="U1779" i="1" s="1"/>
  <c r="S1780" i="1"/>
  <c r="U1780" i="1" s="1"/>
  <c r="S1781" i="1"/>
  <c r="S1782" i="1"/>
  <c r="S1783" i="1"/>
  <c r="S1784" i="1"/>
  <c r="S1785" i="1"/>
  <c r="S1786" i="1"/>
  <c r="S1787" i="1"/>
  <c r="U1787" i="1" s="1"/>
  <c r="S1788" i="1"/>
  <c r="S1789" i="1"/>
  <c r="S1790" i="1"/>
  <c r="S1791" i="1"/>
  <c r="U1791" i="1" s="1"/>
  <c r="S1792" i="1"/>
  <c r="S1793" i="1"/>
  <c r="S1794" i="1"/>
  <c r="U1794" i="1" s="1"/>
  <c r="S1795" i="1"/>
  <c r="U1795" i="1" s="1"/>
  <c r="S1796" i="1"/>
  <c r="S1797" i="1"/>
  <c r="S1798" i="1"/>
  <c r="S1799" i="1"/>
  <c r="S1800" i="1"/>
  <c r="S1801" i="1"/>
  <c r="S1802" i="1"/>
  <c r="S1803" i="1"/>
  <c r="U1803" i="1" s="1"/>
  <c r="S1804" i="1"/>
  <c r="S1805" i="1"/>
  <c r="S1806" i="1"/>
  <c r="S1807" i="1"/>
  <c r="U1807" i="1" s="1"/>
  <c r="S1808" i="1"/>
  <c r="S1809" i="1"/>
  <c r="S1810" i="1"/>
  <c r="S1811" i="1"/>
  <c r="S1812" i="1"/>
  <c r="S1813" i="1"/>
  <c r="S1814" i="1"/>
  <c r="U1814" i="1" s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U1828" i="1" s="1"/>
  <c r="S1829" i="1"/>
  <c r="S1830" i="1"/>
  <c r="U1830" i="1" s="1"/>
  <c r="S1831" i="1"/>
  <c r="U1831" i="1" s="1"/>
  <c r="S1832" i="1"/>
  <c r="S1833" i="1"/>
  <c r="S1834" i="1"/>
  <c r="S1835" i="1"/>
  <c r="U1835" i="1" s="1"/>
  <c r="S1836" i="1"/>
  <c r="S1837" i="1"/>
  <c r="S1838" i="1"/>
  <c r="S1839" i="1"/>
  <c r="U1839" i="1" s="1"/>
  <c r="S1840" i="1"/>
  <c r="U1840" i="1" s="1"/>
  <c r="S1841" i="1"/>
  <c r="S1842" i="1"/>
  <c r="U1842" i="1" s="1"/>
  <c r="S1843" i="1"/>
  <c r="U1843" i="1" s="1"/>
  <c r="S1844" i="1"/>
  <c r="S1845" i="1"/>
  <c r="S1846" i="1"/>
  <c r="U1846" i="1" s="1"/>
  <c r="S1847" i="1"/>
  <c r="U1847" i="1" s="1"/>
  <c r="S1848" i="1"/>
  <c r="S1849" i="1"/>
  <c r="S1850" i="1"/>
  <c r="U1850" i="1" s="1"/>
  <c r="S1851" i="1"/>
  <c r="U1851" i="1" s="1"/>
  <c r="S1852" i="1"/>
  <c r="S1853" i="1"/>
  <c r="S1854" i="1"/>
  <c r="S1855" i="1"/>
  <c r="U1855" i="1" s="1"/>
  <c r="S1856" i="1"/>
  <c r="S1857" i="1"/>
  <c r="S1858" i="1"/>
  <c r="U1858" i="1" s="1"/>
  <c r="S1859" i="1"/>
  <c r="U1859" i="1" s="1"/>
  <c r="S1860" i="1"/>
  <c r="S1861" i="1"/>
  <c r="S1862" i="1"/>
  <c r="S1863" i="1"/>
  <c r="U1863" i="1" s="1"/>
  <c r="S1864" i="1"/>
  <c r="S1865" i="1"/>
  <c r="S1866" i="1"/>
  <c r="S1867" i="1"/>
  <c r="U1867" i="1" s="1"/>
  <c r="S1868" i="1"/>
  <c r="S1869" i="1"/>
  <c r="S1870" i="1"/>
  <c r="S1871" i="1"/>
  <c r="S1872" i="1"/>
  <c r="S1873" i="1"/>
  <c r="S1874" i="1"/>
  <c r="S1875" i="1"/>
  <c r="U1875" i="1" s="1"/>
  <c r="S1876" i="1"/>
  <c r="S1877" i="1"/>
  <c r="U1877" i="1" s="1"/>
  <c r="S1878" i="1"/>
  <c r="U1878" i="1" s="1"/>
  <c r="S1879" i="1"/>
  <c r="U1879" i="1" s="1"/>
  <c r="S1880" i="1"/>
  <c r="S1881" i="1"/>
  <c r="S1882" i="1"/>
  <c r="S1883" i="1"/>
  <c r="U1883" i="1" s="1"/>
  <c r="S1884" i="1"/>
  <c r="S1885" i="1"/>
  <c r="S1886" i="1"/>
  <c r="U1886" i="1" s="1"/>
  <c r="S1887" i="1"/>
  <c r="U1887" i="1" s="1"/>
  <c r="S1888" i="1"/>
  <c r="U1888" i="1" s="1"/>
  <c r="S1889" i="1"/>
  <c r="S1890" i="1"/>
  <c r="U1890" i="1" s="1"/>
  <c r="S1891" i="1"/>
  <c r="U1891" i="1" s="1"/>
  <c r="S1892" i="1"/>
  <c r="U1892" i="1" s="1"/>
  <c r="S1893" i="1"/>
  <c r="S1894" i="1"/>
  <c r="U1894" i="1" s="1"/>
  <c r="S1895" i="1"/>
  <c r="U1895" i="1" s="1"/>
  <c r="S1896" i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S1906" i="1"/>
  <c r="U1906" i="1" s="1"/>
  <c r="S1907" i="1"/>
  <c r="U1907" i="1" s="1"/>
  <c r="S1908" i="1"/>
  <c r="U1908" i="1" s="1"/>
  <c r="S1909" i="1"/>
  <c r="S1910" i="1"/>
  <c r="U1910" i="1" s="1"/>
  <c r="S1911" i="1"/>
  <c r="U1911" i="1" s="1"/>
  <c r="S1912" i="1"/>
  <c r="S1913" i="1"/>
  <c r="U1913" i="1" s="1"/>
  <c r="S1914" i="1"/>
  <c r="U1914" i="1" s="1"/>
  <c r="S1915" i="1"/>
  <c r="U1915" i="1" s="1"/>
  <c r="S1916" i="1"/>
  <c r="U1916" i="1" s="1"/>
  <c r="S1917" i="1"/>
  <c r="S1918" i="1"/>
  <c r="U1918" i="1" s="1"/>
  <c r="S1919" i="1"/>
  <c r="U1919" i="1" s="1"/>
  <c r="S1920" i="1"/>
  <c r="U1920" i="1" s="1"/>
  <c r="S1921" i="1"/>
  <c r="S1922" i="1"/>
  <c r="U1922" i="1" s="1"/>
  <c r="S1923" i="1"/>
  <c r="U1923" i="1" s="1"/>
  <c r="S1924" i="1"/>
  <c r="S1925" i="1"/>
  <c r="S1926" i="1"/>
  <c r="U1926" i="1" s="1"/>
  <c r="S1927" i="1"/>
  <c r="U1927" i="1" s="1"/>
  <c r="S1928" i="1"/>
  <c r="U1928" i="1" s="1"/>
  <c r="S1929" i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S1937" i="1"/>
  <c r="U1937" i="1" s="1"/>
  <c r="S1938" i="1"/>
  <c r="U1938" i="1" s="1"/>
  <c r="S1939" i="1"/>
  <c r="U1939" i="1" s="1"/>
  <c r="S1940" i="1"/>
  <c r="S1941" i="1"/>
  <c r="S1942" i="1"/>
  <c r="U1942" i="1" s="1"/>
  <c r="S1943" i="1"/>
  <c r="U1943" i="1" s="1"/>
  <c r="S1944" i="1"/>
  <c r="S1945" i="1"/>
  <c r="U1945" i="1" s="1"/>
  <c r="S1946" i="1"/>
  <c r="U1946" i="1" s="1"/>
  <c r="S1947" i="1"/>
  <c r="U1947" i="1" s="1"/>
  <c r="S1948" i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S1957" i="1"/>
  <c r="U1957" i="1" s="1"/>
  <c r="S1958" i="1"/>
  <c r="U1958" i="1" s="1"/>
  <c r="S1959" i="1"/>
  <c r="U1959" i="1" s="1"/>
  <c r="S1960" i="1"/>
  <c r="U1960" i="1" s="1"/>
  <c r="S1961" i="1"/>
  <c r="S1962" i="1"/>
  <c r="U1962" i="1" s="1"/>
  <c r="S1963" i="1"/>
  <c r="U1963" i="1" s="1"/>
  <c r="S1964" i="1"/>
  <c r="S1965" i="1"/>
  <c r="S1966" i="1"/>
  <c r="U1966" i="1" s="1"/>
  <c r="S1967" i="1"/>
  <c r="U1967" i="1" s="1"/>
  <c r="S1968" i="1"/>
  <c r="S1969" i="1"/>
  <c r="S1970" i="1"/>
  <c r="U1970" i="1" s="1"/>
  <c r="S1971" i="1"/>
  <c r="U1971" i="1" s="1"/>
  <c r="S1972" i="1"/>
  <c r="S1973" i="1"/>
  <c r="S1974" i="1"/>
  <c r="U1974" i="1" s="1"/>
  <c r="S1975" i="1"/>
  <c r="U1975" i="1" s="1"/>
  <c r="S1976" i="1"/>
  <c r="U1976" i="1" s="1"/>
  <c r="S1977" i="1"/>
  <c r="S1978" i="1"/>
  <c r="U1978" i="1" s="1"/>
  <c r="S1979" i="1"/>
  <c r="U1979" i="1" s="1"/>
  <c r="S1980" i="1"/>
  <c r="U1980" i="1" s="1"/>
  <c r="S1981" i="1"/>
  <c r="S1982" i="1"/>
  <c r="U1982" i="1" s="1"/>
  <c r="S1983" i="1"/>
  <c r="U1983" i="1" s="1"/>
  <c r="S1984" i="1"/>
  <c r="S1985" i="1"/>
  <c r="S1986" i="1"/>
  <c r="U1986" i="1" s="1"/>
  <c r="S1987" i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S1997" i="1"/>
  <c r="S1998" i="1"/>
  <c r="U1998" i="1" s="1"/>
  <c r="S1999" i="1"/>
  <c r="U1999" i="1" s="1"/>
  <c r="S2000" i="1"/>
  <c r="S2001" i="1"/>
  <c r="S2002" i="1"/>
  <c r="U2002" i="1" s="1"/>
  <c r="S2003" i="1"/>
  <c r="U2003" i="1" s="1"/>
  <c r="S2004" i="1"/>
  <c r="S2005" i="1"/>
  <c r="S2006" i="1"/>
  <c r="U2006" i="1" s="1"/>
  <c r="S2007" i="1"/>
  <c r="U2007" i="1" s="1"/>
  <c r="S2008" i="1"/>
  <c r="U2008" i="1" s="1"/>
  <c r="S2009" i="1"/>
  <c r="S2010" i="1"/>
  <c r="U2010" i="1" s="1"/>
  <c r="S2011" i="1"/>
  <c r="U2011" i="1" s="1"/>
  <c r="S2012" i="1"/>
  <c r="S2013" i="1"/>
  <c r="U2013" i="1" s="1"/>
  <c r="S2014" i="1"/>
  <c r="S2015" i="1"/>
  <c r="U2015" i="1" s="1"/>
  <c r="S2016" i="1"/>
  <c r="S2017" i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S2026" i="1"/>
  <c r="U2026" i="1" s="1"/>
  <c r="S2027" i="1"/>
  <c r="U2027" i="1" s="1"/>
  <c r="S2028" i="1"/>
  <c r="S2029" i="1"/>
  <c r="U2029" i="1" s="1"/>
  <c r="S2030" i="1"/>
  <c r="U2030" i="1" s="1"/>
  <c r="S2031" i="1"/>
  <c r="U2031" i="1" s="1"/>
  <c r="S2032" i="1"/>
  <c r="S2033" i="1"/>
  <c r="S2034" i="1"/>
  <c r="U2034" i="1" s="1"/>
  <c r="S2035" i="1"/>
  <c r="U2035" i="1" s="1"/>
  <c r="S2036" i="1"/>
  <c r="S2037" i="1"/>
  <c r="U2037" i="1" s="1"/>
  <c r="S2038" i="1"/>
  <c r="U2038" i="1" s="1"/>
  <c r="S2039" i="1"/>
  <c r="U2039" i="1" s="1"/>
  <c r="S2040" i="1"/>
  <c r="U2040" i="1" s="1"/>
  <c r="S2041" i="1"/>
  <c r="S2042" i="1"/>
  <c r="U2042" i="1" s="1"/>
  <c r="S2043" i="1"/>
  <c r="U2043" i="1" s="1"/>
  <c r="S2044" i="1"/>
  <c r="S2045" i="1"/>
  <c r="S2046" i="1"/>
  <c r="S2047" i="1"/>
  <c r="S2048" i="1"/>
  <c r="S2049" i="1"/>
  <c r="S2050" i="1"/>
  <c r="U2050" i="1" s="1"/>
  <c r="S2051" i="1"/>
  <c r="U2051" i="1" s="1"/>
  <c r="S2052" i="1"/>
  <c r="U2052" i="1" s="1"/>
  <c r="S2053" i="1"/>
  <c r="S2054" i="1"/>
  <c r="S2055" i="1"/>
  <c r="S2056" i="1"/>
  <c r="S2057" i="1"/>
  <c r="S2058" i="1"/>
  <c r="S2059" i="1"/>
  <c r="U2059" i="1" s="1"/>
  <c r="S2060" i="1"/>
  <c r="S2061" i="1"/>
  <c r="S2062" i="1"/>
  <c r="U2062" i="1" s="1"/>
  <c r="S2063" i="1"/>
  <c r="U2063" i="1" s="1"/>
  <c r="S2064" i="1"/>
  <c r="U2064" i="1" s="1"/>
  <c r="S2065" i="1"/>
  <c r="S2066" i="1"/>
  <c r="U2066" i="1" s="1"/>
  <c r="S2067" i="1"/>
  <c r="U2067" i="1" s="1"/>
  <c r="S2068" i="1"/>
  <c r="S2069" i="1"/>
  <c r="S2070" i="1"/>
  <c r="S2071" i="1"/>
  <c r="S2072" i="1"/>
  <c r="S2073" i="1"/>
  <c r="S2074" i="1"/>
  <c r="U2074" i="1" s="1"/>
  <c r="S2075" i="1"/>
  <c r="U2075" i="1" s="1"/>
  <c r="S2076" i="1"/>
  <c r="U2076" i="1" s="1"/>
  <c r="S2077" i="1"/>
  <c r="S2078" i="1"/>
  <c r="U2078" i="1" s="1"/>
  <c r="S2079" i="1"/>
  <c r="U2079" i="1" s="1"/>
  <c r="S2080" i="1"/>
  <c r="U2080" i="1" s="1"/>
  <c r="S2081" i="1"/>
  <c r="S2082" i="1"/>
  <c r="S2083" i="1"/>
  <c r="S2084" i="1"/>
  <c r="S2085" i="1"/>
  <c r="S2086" i="1"/>
  <c r="S2087" i="1"/>
  <c r="U2087" i="1" s="1"/>
  <c r="S2088" i="1"/>
  <c r="U2088" i="1" s="1"/>
  <c r="S2089" i="1"/>
  <c r="S2090" i="1"/>
  <c r="S2091" i="1"/>
  <c r="S2092" i="1"/>
  <c r="S2093" i="1"/>
  <c r="S2094" i="1"/>
  <c r="U2094" i="1" s="1"/>
  <c r="S2095" i="1"/>
  <c r="U2095" i="1" s="1"/>
  <c r="S2096" i="1"/>
  <c r="U2096" i="1" s="1"/>
  <c r="S2097" i="1"/>
  <c r="S2098" i="1"/>
  <c r="S2099" i="1"/>
  <c r="U2099" i="1" s="1"/>
  <c r="S2100" i="1"/>
  <c r="S2101" i="1"/>
  <c r="S2102" i="1"/>
  <c r="S2103" i="1"/>
  <c r="U2103" i="1" s="1"/>
  <c r="S2104" i="1"/>
  <c r="U2104" i="1" s="1"/>
  <c r="S2105" i="1"/>
  <c r="S2106" i="1"/>
  <c r="U2106" i="1" s="1"/>
  <c r="S2107" i="1"/>
  <c r="S2108" i="1"/>
  <c r="S2109" i="1"/>
  <c r="S2110" i="1"/>
  <c r="S2111" i="1"/>
  <c r="S2112" i="1"/>
  <c r="S2113" i="1"/>
  <c r="S2114" i="1"/>
  <c r="U2114" i="1" s="1"/>
  <c r="S2115" i="1"/>
  <c r="S2116" i="1"/>
  <c r="S2117" i="1"/>
  <c r="S2118" i="1"/>
  <c r="U2118" i="1" s="1"/>
  <c r="S2119" i="1"/>
  <c r="U2119" i="1" s="1"/>
  <c r="S2120" i="1"/>
  <c r="S2121" i="1"/>
  <c r="S2122" i="1"/>
  <c r="U2122" i="1" s="1"/>
  <c r="S2123" i="1"/>
  <c r="S2124" i="1"/>
  <c r="S2125" i="1"/>
  <c r="S2126" i="1"/>
  <c r="S2127" i="1"/>
  <c r="U2127" i="1" s="1"/>
  <c r="S2128" i="1"/>
  <c r="S2129" i="1"/>
  <c r="S2130" i="1"/>
  <c r="S2131" i="1"/>
  <c r="U2131" i="1" s="1"/>
  <c r="S2132" i="1"/>
  <c r="S2133" i="1"/>
  <c r="S2134" i="1"/>
  <c r="S2135" i="1"/>
  <c r="S2136" i="1"/>
  <c r="S2137" i="1"/>
  <c r="S2138" i="1"/>
  <c r="S2139" i="1"/>
  <c r="U2139" i="1" s="1"/>
  <c r="S2140" i="1"/>
  <c r="S2141" i="1"/>
  <c r="S2142" i="1"/>
  <c r="S2143" i="1"/>
  <c r="U2143" i="1" s="1"/>
  <c r="S2144" i="1"/>
  <c r="S2145" i="1"/>
  <c r="S2146" i="1"/>
  <c r="U2146" i="1" s="1"/>
  <c r="S2147" i="1"/>
  <c r="U2147" i="1" s="1"/>
  <c r="S2148" i="1"/>
  <c r="S2149" i="1"/>
  <c r="S2150" i="1"/>
  <c r="U2150" i="1" s="1"/>
  <c r="S2151" i="1"/>
  <c r="U2151" i="1" s="1"/>
  <c r="S2152" i="1"/>
  <c r="S2153" i="1"/>
  <c r="S2154" i="1"/>
  <c r="U2154" i="1" s="1"/>
  <c r="S2155" i="1"/>
  <c r="S2156" i="1"/>
  <c r="S2157" i="1"/>
  <c r="S2158" i="1"/>
  <c r="U2158" i="1" s="1"/>
  <c r="S2159" i="1"/>
  <c r="S2160" i="1"/>
  <c r="S2161" i="1"/>
  <c r="S2162" i="1"/>
  <c r="S2163" i="1"/>
  <c r="U2163" i="1" s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U2175" i="1" s="1"/>
  <c r="S2176" i="1"/>
  <c r="S2177" i="1"/>
  <c r="S2178" i="1"/>
  <c r="S2179" i="1"/>
  <c r="U2179" i="1" s="1"/>
  <c r="S2180" i="1"/>
  <c r="S2181" i="1"/>
  <c r="S2182" i="1"/>
  <c r="S2183" i="1"/>
  <c r="S2184" i="1"/>
  <c r="S2185" i="1"/>
  <c r="S2186" i="1"/>
  <c r="S2187" i="1"/>
  <c r="U2187" i="1" s="1"/>
  <c r="S2188" i="1"/>
  <c r="U2188" i="1" s="1"/>
  <c r="S2189" i="1"/>
  <c r="S2190" i="1"/>
  <c r="U2190" i="1" s="1"/>
  <c r="S2191" i="1"/>
  <c r="U2191" i="1" s="1"/>
  <c r="S2192" i="1"/>
  <c r="S2193" i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S2201" i="1"/>
  <c r="S2202" i="1"/>
  <c r="U2202" i="1" s="1"/>
  <c r="S2203" i="1"/>
  <c r="U2203" i="1" s="1"/>
  <c r="S2204" i="1"/>
  <c r="U2204" i="1" s="1"/>
  <c r="S2205" i="1"/>
  <c r="S2206" i="1"/>
  <c r="U2206" i="1" s="1"/>
  <c r="S2207" i="1"/>
  <c r="U2207" i="1" s="1"/>
  <c r="S2208" i="1"/>
  <c r="S2209" i="1"/>
  <c r="S2210" i="1"/>
  <c r="U2210" i="1" s="1"/>
  <c r="S2211" i="1"/>
  <c r="U2211" i="1" s="1"/>
  <c r="S2212" i="1"/>
  <c r="S2213" i="1"/>
  <c r="S2214" i="1"/>
  <c r="S2215" i="1"/>
  <c r="U2215" i="1" s="1"/>
  <c r="S2216" i="1"/>
  <c r="S2217" i="1"/>
  <c r="S2218" i="1"/>
  <c r="S2219" i="1"/>
  <c r="U2219" i="1" s="1"/>
  <c r="S2220" i="1"/>
  <c r="S2221" i="1"/>
  <c r="S2222" i="1"/>
  <c r="U2222" i="1" s="1"/>
  <c r="S2223" i="1"/>
  <c r="U2223" i="1" s="1"/>
  <c r="S2224" i="1"/>
  <c r="S2225" i="1"/>
  <c r="S2226" i="1"/>
  <c r="S2227" i="1"/>
  <c r="U2227" i="1" s="1"/>
  <c r="S2228" i="1"/>
  <c r="S2229" i="1"/>
  <c r="S2230" i="1"/>
  <c r="S2231" i="1"/>
  <c r="U2231" i="1" s="1"/>
  <c r="S2232" i="1"/>
  <c r="S2233" i="1"/>
  <c r="S2234" i="1"/>
  <c r="U2234" i="1" s="1"/>
  <c r="S2235" i="1"/>
  <c r="S2236" i="1"/>
  <c r="S2237" i="1"/>
  <c r="S2238" i="1"/>
  <c r="U2238" i="1" s="1"/>
  <c r="S2239" i="1"/>
  <c r="U2239" i="1" s="1"/>
  <c r="S2240" i="1"/>
  <c r="U2240" i="1" s="1"/>
  <c r="S2241" i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S2257" i="1"/>
  <c r="S2258" i="1"/>
  <c r="U2258" i="1" s="1"/>
  <c r="S2259" i="1"/>
  <c r="U2259" i="1" s="1"/>
  <c r="S2260" i="1"/>
  <c r="U2260" i="1" s="1"/>
  <c r="S2261" i="1"/>
  <c r="S2262" i="1"/>
  <c r="S2263" i="1"/>
  <c r="U2263" i="1" s="1"/>
  <c r="S2264" i="1"/>
  <c r="U2264" i="1" s="1"/>
  <c r="S2265" i="1"/>
  <c r="S2266" i="1"/>
  <c r="U2266" i="1" s="1"/>
  <c r="S2267" i="1"/>
  <c r="U2267" i="1" s="1"/>
  <c r="S2268" i="1"/>
  <c r="U2268" i="1" s="1"/>
  <c r="S2269" i="1"/>
  <c r="S2270" i="1"/>
  <c r="U2270" i="1" s="1"/>
  <c r="S2271" i="1"/>
  <c r="U2271" i="1" s="1"/>
  <c r="S2272" i="1"/>
  <c r="S2273" i="1"/>
  <c r="S2274" i="1"/>
  <c r="U2274" i="1" s="1"/>
  <c r="S2275" i="1"/>
  <c r="U2275" i="1" s="1"/>
  <c r="S2276" i="1"/>
  <c r="U2276" i="1" s="1"/>
  <c r="S2277" i="1"/>
  <c r="S2278" i="1"/>
  <c r="U2278" i="1" s="1"/>
  <c r="S2279" i="1"/>
  <c r="U2279" i="1" s="1"/>
  <c r="S2280" i="1"/>
  <c r="U2280" i="1" s="1"/>
  <c r="S2281" i="1"/>
  <c r="S2282" i="1"/>
  <c r="U2282" i="1" s="1"/>
  <c r="S2283" i="1"/>
  <c r="U2283" i="1" s="1"/>
  <c r="S2284" i="1"/>
  <c r="U2284" i="1" s="1"/>
  <c r="S2285" i="1"/>
  <c r="S2286" i="1"/>
  <c r="U2286" i="1" s="1"/>
  <c r="S2287" i="1"/>
  <c r="U2287" i="1" s="1"/>
  <c r="S2288" i="1"/>
  <c r="U2288" i="1" s="1"/>
  <c r="S2289" i="1"/>
  <c r="S2290" i="1"/>
  <c r="U2290" i="1" s="1"/>
  <c r="S2291" i="1"/>
  <c r="U2291" i="1" s="1"/>
  <c r="S2292" i="1"/>
  <c r="S2293" i="1"/>
  <c r="S2294" i="1"/>
  <c r="U2294" i="1" s="1"/>
  <c r="S2295" i="1"/>
  <c r="U2295" i="1" s="1"/>
  <c r="S2296" i="1"/>
  <c r="U2296" i="1" s="1"/>
  <c r="S2297" i="1"/>
  <c r="S2298" i="1"/>
  <c r="U2298" i="1" s="1"/>
  <c r="S2299" i="1"/>
  <c r="U2299" i="1" s="1"/>
  <c r="S2300" i="1"/>
  <c r="S2301" i="1"/>
  <c r="S2302" i="1"/>
  <c r="U2302" i="1" s="1"/>
  <c r="S2303" i="1"/>
  <c r="U2303" i="1" s="1"/>
  <c r="S2304" i="1"/>
  <c r="U2304" i="1" s="1"/>
  <c r="S2305" i="1"/>
  <c r="S2306" i="1"/>
  <c r="U2306" i="1" s="1"/>
  <c r="S2307" i="1"/>
  <c r="S2308" i="1"/>
  <c r="S2309" i="1"/>
  <c r="S2310" i="1"/>
  <c r="U2310" i="1" s="1"/>
  <c r="S2311" i="1"/>
  <c r="U2311" i="1" s="1"/>
  <c r="S2312" i="1"/>
  <c r="S2313" i="1"/>
  <c r="S2314" i="1"/>
  <c r="S2315" i="1"/>
  <c r="U2315" i="1" s="1"/>
  <c r="S2316" i="1"/>
  <c r="S2317" i="1"/>
  <c r="S2318" i="1"/>
  <c r="S2319" i="1"/>
  <c r="S2320" i="1"/>
  <c r="S2321" i="1"/>
  <c r="S2322" i="1"/>
  <c r="S2329" i="1"/>
  <c r="U2329" i="1" s="1"/>
  <c r="S2330" i="1"/>
  <c r="U2330" i="1" s="1"/>
  <c r="S2331" i="1"/>
  <c r="S2332" i="1"/>
  <c r="U2332" i="1" s="1"/>
  <c r="S2333" i="1"/>
  <c r="U2333" i="1" s="1"/>
  <c r="S2334" i="1"/>
  <c r="U2334" i="1" s="1"/>
  <c r="S2335" i="1"/>
  <c r="S2336" i="1"/>
  <c r="U2336" i="1" s="1"/>
  <c r="S2337" i="1"/>
  <c r="U2337" i="1" s="1"/>
  <c r="S2338" i="1"/>
  <c r="U2338" i="1" s="1"/>
  <c r="S2339" i="1"/>
  <c r="S2340" i="1"/>
  <c r="U2340" i="1" s="1"/>
  <c r="S2341" i="1"/>
  <c r="U2341" i="1" s="1"/>
  <c r="S2342" i="1"/>
  <c r="S2343" i="1"/>
  <c r="S2344" i="1"/>
  <c r="S2345" i="1"/>
  <c r="U2345" i="1" s="1"/>
  <c r="S2346" i="1"/>
  <c r="S2347" i="1"/>
  <c r="S2348" i="1"/>
  <c r="S2349" i="1"/>
  <c r="U2349" i="1" s="1"/>
  <c r="S2350" i="1"/>
  <c r="S2351" i="1"/>
  <c r="S2352" i="1"/>
  <c r="U2352" i="1" s="1"/>
  <c r="S2353" i="1"/>
  <c r="U2353" i="1" s="1"/>
  <c r="S2354" i="1"/>
  <c r="S2355" i="1"/>
  <c r="S2356" i="1"/>
  <c r="S2357" i="1"/>
  <c r="U2357" i="1" s="1"/>
  <c r="S2358" i="1"/>
  <c r="S2359" i="1"/>
  <c r="S2360" i="1"/>
  <c r="S2361" i="1"/>
  <c r="U2361" i="1" s="1"/>
  <c r="S2362" i="1"/>
  <c r="U2362" i="1" s="1"/>
  <c r="S2363" i="1"/>
  <c r="S2364" i="1"/>
  <c r="U2364" i="1" s="1"/>
  <c r="S2365" i="1"/>
  <c r="U2365" i="1" s="1"/>
  <c r="S2366" i="1"/>
  <c r="S2367" i="1"/>
  <c r="S2368" i="1"/>
  <c r="U2368" i="1" s="1"/>
  <c r="S2369" i="1"/>
  <c r="U2369" i="1" s="1"/>
  <c r="S2370" i="1"/>
  <c r="S2371" i="1"/>
  <c r="S2372" i="1"/>
  <c r="S2373" i="1"/>
  <c r="U2373" i="1" s="1"/>
  <c r="S2374" i="1"/>
  <c r="S2375" i="1"/>
  <c r="S2376" i="1"/>
  <c r="S2377" i="1"/>
  <c r="S2378" i="1"/>
  <c r="S2379" i="1"/>
  <c r="S2380" i="1"/>
  <c r="S2381" i="1"/>
  <c r="U2381" i="1" s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U2393" i="1" s="1"/>
  <c r="S2394" i="1"/>
  <c r="S2395" i="1"/>
  <c r="S2396" i="1"/>
  <c r="S2397" i="1"/>
  <c r="U2397" i="1" s="1"/>
  <c r="S2398" i="1"/>
  <c r="S2399" i="1"/>
  <c r="S2400" i="1"/>
  <c r="S2401" i="1"/>
  <c r="U2401" i="1" s="1"/>
  <c r="S2402" i="1"/>
  <c r="U2402" i="1" s="1"/>
  <c r="S2403" i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S2412" i="1"/>
  <c r="U2412" i="1" s="1"/>
  <c r="S2413" i="1"/>
  <c r="U2413" i="1" s="1"/>
  <c r="S2414" i="1"/>
  <c r="U2414" i="1" s="1"/>
  <c r="S2415" i="1"/>
  <c r="S2416" i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S2424" i="1"/>
  <c r="U2424" i="1" s="1"/>
  <c r="S2425" i="1"/>
  <c r="U2425" i="1" s="1"/>
  <c r="S2426" i="1"/>
  <c r="S2427" i="1"/>
  <c r="S2428" i="1"/>
  <c r="U2428" i="1" s="1"/>
  <c r="S2429" i="1"/>
  <c r="U2429" i="1" s="1"/>
  <c r="S2430" i="1"/>
  <c r="S2431" i="1"/>
  <c r="S2432" i="1"/>
  <c r="U2432" i="1" s="1"/>
  <c r="S2433" i="1"/>
  <c r="U2433" i="1" s="1"/>
  <c r="S2434" i="1"/>
  <c r="U2434" i="1" s="1"/>
  <c r="S2435" i="1"/>
  <c r="S2436" i="1"/>
  <c r="U2436" i="1" s="1"/>
  <c r="S2437" i="1"/>
  <c r="U2437" i="1" s="1"/>
  <c r="S2438" i="1"/>
  <c r="U2438" i="1" s="1"/>
  <c r="S2439" i="1"/>
  <c r="S2440" i="1"/>
  <c r="U2440" i="1" s="1"/>
  <c r="S2441" i="1"/>
  <c r="U2441" i="1" s="1"/>
  <c r="S2442" i="1"/>
  <c r="U2442" i="1" s="1"/>
  <c r="S2443" i="1"/>
  <c r="S2444" i="1"/>
  <c r="S2445" i="1"/>
  <c r="S2446" i="1"/>
  <c r="S2447" i="1"/>
  <c r="S2448" i="1"/>
  <c r="U2448" i="1" s="1"/>
  <c r="S2449" i="1"/>
  <c r="U2449" i="1" s="1"/>
  <c r="S2450" i="1"/>
  <c r="S2451" i="1"/>
  <c r="U2451" i="1" s="1"/>
  <c r="S2452" i="1"/>
  <c r="U2452" i="1" s="1"/>
  <c r="S2453" i="1"/>
  <c r="S2454" i="1"/>
  <c r="S2455" i="1"/>
  <c r="S2456" i="1"/>
  <c r="U2456" i="1" s="1"/>
  <c r="S2457" i="1"/>
  <c r="U2457" i="1" s="1"/>
  <c r="S2458" i="1"/>
  <c r="U2458" i="1" s="1"/>
  <c r="S2459" i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S2476" i="1"/>
  <c r="S2477" i="1"/>
  <c r="U2477" i="1" s="1"/>
  <c r="S2478" i="1"/>
  <c r="U2478" i="1" s="1"/>
  <c r="S2479" i="1"/>
  <c r="S2480" i="1"/>
  <c r="U2480" i="1" s="1"/>
  <c r="S2481" i="1"/>
  <c r="U2481" i="1" s="1"/>
  <c r="S2482" i="1"/>
  <c r="S2483" i="1"/>
  <c r="S2484" i="1"/>
  <c r="U2484" i="1" s="1"/>
  <c r="S2485" i="1"/>
  <c r="U2485" i="1" s="1"/>
  <c r="S2486" i="1"/>
  <c r="U2486" i="1" s="1"/>
  <c r="S2487" i="1"/>
  <c r="S2488" i="1"/>
  <c r="U2488" i="1" s="1"/>
  <c r="S2489" i="1"/>
  <c r="U2489" i="1" s="1"/>
  <c r="S2490" i="1"/>
  <c r="S2491" i="1"/>
  <c r="U2491" i="1" s="1"/>
  <c r="S2492" i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S2499" i="1"/>
  <c r="S2500" i="1"/>
  <c r="U2500" i="1" s="1"/>
  <c r="S2501" i="1"/>
  <c r="U2501" i="1" s="1"/>
  <c r="S2502" i="1"/>
  <c r="S2503" i="1"/>
  <c r="S2504" i="1"/>
  <c r="S2505" i="1"/>
  <c r="U2505" i="1" s="1"/>
  <c r="S2506" i="1"/>
  <c r="S2507" i="1"/>
  <c r="S2508" i="1"/>
  <c r="S2509" i="1"/>
  <c r="U2509" i="1" s="1"/>
  <c r="S2510" i="1"/>
  <c r="S2511" i="1"/>
  <c r="S2512" i="1"/>
  <c r="U2512" i="1" s="1"/>
  <c r="S2513" i="1"/>
  <c r="S2514" i="1"/>
  <c r="S2515" i="1"/>
  <c r="S2516" i="1"/>
  <c r="U2516" i="1" s="1"/>
  <c r="S2517" i="1"/>
  <c r="U2517" i="1" s="1"/>
  <c r="S2518" i="1"/>
  <c r="S2519" i="1"/>
  <c r="S2520" i="1"/>
  <c r="U2520" i="1" s="1"/>
  <c r="S2521" i="1"/>
  <c r="U2521" i="1" s="1"/>
  <c r="S2522" i="1"/>
  <c r="U2522" i="1" s="1"/>
  <c r="S2523" i="1"/>
  <c r="S2524" i="1"/>
  <c r="S2525" i="1"/>
  <c r="U2525" i="1" s="1"/>
  <c r="S2526" i="1"/>
  <c r="S2527" i="1"/>
  <c r="S2528" i="1"/>
  <c r="U2528" i="1" s="1"/>
  <c r="S2529" i="1"/>
  <c r="U2529" i="1" s="1"/>
  <c r="S2530" i="1"/>
  <c r="S2531" i="1"/>
  <c r="S2532" i="1"/>
  <c r="S2533" i="1"/>
  <c r="U2533" i="1" s="1"/>
  <c r="S2534" i="1"/>
  <c r="S2535" i="1"/>
  <c r="S2536" i="1"/>
  <c r="S2537" i="1"/>
  <c r="U2537" i="1" s="1"/>
  <c r="S2538" i="1"/>
  <c r="S2539" i="1"/>
  <c r="S2540" i="1"/>
  <c r="U2540" i="1" s="1"/>
  <c r="S2541" i="1"/>
  <c r="U2541" i="1" s="1"/>
  <c r="S2542" i="1"/>
  <c r="S2543" i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S2552" i="1"/>
  <c r="U2552" i="1" s="1"/>
  <c r="S2553" i="1"/>
  <c r="U2553" i="1" s="1"/>
  <c r="S2554" i="1"/>
  <c r="U2554" i="1" s="1"/>
  <c r="S2555" i="1"/>
  <c r="S2556" i="1"/>
  <c r="S2557" i="1"/>
  <c r="U2557" i="1" s="1"/>
  <c r="S2558" i="1"/>
  <c r="S2559" i="1"/>
  <c r="U2559" i="1" s="1"/>
  <c r="S2560" i="1"/>
  <c r="U2560" i="1" s="1"/>
  <c r="S2561" i="1"/>
  <c r="U2561" i="1" s="1"/>
  <c r="S2562" i="1"/>
  <c r="U2562" i="1" s="1"/>
  <c r="S2563" i="1"/>
  <c r="S2564" i="1"/>
  <c r="S2565" i="1"/>
  <c r="U2565" i="1" s="1"/>
  <c r="S2566" i="1"/>
  <c r="S2567" i="1"/>
  <c r="S2568" i="1"/>
  <c r="U2568" i="1" s="1"/>
  <c r="S2569" i="1"/>
  <c r="U2569" i="1" s="1"/>
  <c r="S2570" i="1"/>
  <c r="S2571" i="1"/>
  <c r="S2572" i="1"/>
  <c r="U2572" i="1" s="1"/>
  <c r="S2573" i="1"/>
  <c r="S2574" i="1"/>
  <c r="S2575" i="1"/>
  <c r="S2576" i="1"/>
  <c r="S2577" i="1"/>
  <c r="U2577" i="1" s="1"/>
  <c r="S2578" i="1"/>
  <c r="S2579" i="1"/>
  <c r="S2580" i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S2588" i="1"/>
  <c r="S2589" i="1"/>
  <c r="S2590" i="1"/>
  <c r="U2590" i="1" s="1"/>
  <c r="S2591" i="1"/>
  <c r="S2592" i="1"/>
  <c r="U2592" i="1" s="1"/>
  <c r="S2593" i="1"/>
  <c r="U2593" i="1" s="1"/>
  <c r="S2594" i="1"/>
  <c r="S2595" i="1"/>
  <c r="S2596" i="1"/>
  <c r="S2597" i="1"/>
  <c r="U2597" i="1" s="1"/>
  <c r="S2598" i="1"/>
  <c r="U2598" i="1" s="1"/>
  <c r="S2599" i="1"/>
  <c r="S2600" i="1"/>
  <c r="S2601" i="1"/>
  <c r="S2602" i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S2616" i="1"/>
  <c r="U2616" i="1" s="1"/>
  <c r="S2617" i="1"/>
  <c r="U2617" i="1" s="1"/>
  <c r="S2618" i="1"/>
  <c r="U2618" i="1" s="1"/>
  <c r="S2619" i="1"/>
  <c r="S2620" i="1"/>
  <c r="U2620" i="1" s="1"/>
  <c r="S2621" i="1"/>
  <c r="U2621" i="1" s="1"/>
  <c r="S2622" i="1"/>
  <c r="U2622" i="1" s="1"/>
  <c r="S2623" i="1"/>
  <c r="S2624" i="1"/>
  <c r="U2624" i="1" s="1"/>
  <c r="S2625" i="1"/>
  <c r="U2625" i="1" s="1"/>
  <c r="S2626" i="1"/>
  <c r="U2626" i="1" s="1"/>
  <c r="S2627" i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S2648" i="1"/>
  <c r="S2649" i="1"/>
  <c r="U2649" i="1" s="1"/>
  <c r="S2650" i="1"/>
  <c r="U2650" i="1" s="1"/>
  <c r="S2651" i="1"/>
  <c r="S2652" i="1"/>
  <c r="S2653" i="1"/>
  <c r="S2654" i="1"/>
  <c r="U2654" i="1" s="1"/>
  <c r="S2655" i="1"/>
  <c r="S2656" i="1"/>
  <c r="U2656" i="1" s="1"/>
  <c r="S2657" i="1"/>
  <c r="U2657" i="1" s="1"/>
  <c r="S2658" i="1"/>
  <c r="S2659" i="1"/>
  <c r="S2660" i="1"/>
  <c r="U2660" i="1" s="1"/>
  <c r="S2661" i="1"/>
  <c r="U2661" i="1" s="1"/>
  <c r="S2662" i="1"/>
  <c r="U2662" i="1" s="1"/>
  <c r="S2663" i="1"/>
  <c r="S2664" i="1"/>
  <c r="U2664" i="1" s="1"/>
  <c r="S2665" i="1"/>
  <c r="U2665" i="1" s="1"/>
  <c r="S2666" i="1"/>
  <c r="U2666" i="1" s="1"/>
  <c r="S2667" i="1"/>
  <c r="S2668" i="1"/>
  <c r="U2668" i="1" s="1"/>
  <c r="S2669" i="1"/>
  <c r="U2669" i="1" s="1"/>
  <c r="S2670" i="1"/>
  <c r="U2670" i="1" s="1"/>
  <c r="S2671" i="1"/>
  <c r="S2672" i="1"/>
  <c r="U2672" i="1" s="1"/>
  <c r="S2673" i="1"/>
  <c r="U2673" i="1" s="1"/>
  <c r="S2674" i="1"/>
  <c r="U2674" i="1" s="1"/>
  <c r="S2675" i="1"/>
  <c r="S2676" i="1"/>
  <c r="U2676" i="1" s="1"/>
  <c r="S2677" i="1"/>
  <c r="U2677" i="1" s="1"/>
  <c r="S2678" i="1"/>
  <c r="U2678" i="1" s="1"/>
  <c r="S2679" i="1"/>
  <c r="S2680" i="1"/>
  <c r="U2680" i="1" s="1"/>
  <c r="S2681" i="1"/>
  <c r="U2681" i="1" s="1"/>
  <c r="S2682" i="1"/>
  <c r="S2683" i="1"/>
  <c r="S2684" i="1"/>
  <c r="U2684" i="1" s="1"/>
  <c r="S2685" i="1"/>
  <c r="U2685" i="1" s="1"/>
  <c r="S2686" i="1"/>
  <c r="S2687" i="1"/>
  <c r="S2688" i="1"/>
  <c r="U2688" i="1" s="1"/>
  <c r="S2689" i="1"/>
  <c r="U2689" i="1" s="1"/>
  <c r="S2690" i="1"/>
  <c r="S2691" i="1"/>
  <c r="S2692" i="1"/>
  <c r="U2692" i="1" s="1"/>
  <c r="S2693" i="1"/>
  <c r="U2693" i="1" s="1"/>
  <c r="S2694" i="1"/>
  <c r="S2695" i="1"/>
  <c r="S2696" i="1"/>
  <c r="S2697" i="1"/>
  <c r="S2698" i="1"/>
  <c r="S2699" i="1"/>
  <c r="S2700" i="1"/>
  <c r="U2700" i="1" s="1"/>
  <c r="S2701" i="1"/>
  <c r="U2701" i="1" s="1"/>
  <c r="S2702" i="1"/>
  <c r="U2702" i="1" s="1"/>
  <c r="S2708" i="1"/>
  <c r="U2708" i="1" s="1"/>
  <c r="S2709" i="1"/>
  <c r="U2709" i="1" s="1"/>
  <c r="S2710" i="1"/>
  <c r="U2710" i="1" s="1"/>
  <c r="S2711" i="1"/>
  <c r="S2712" i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S2725" i="1"/>
  <c r="U2725" i="1" s="1"/>
  <c r="S2726" i="1"/>
  <c r="U2726" i="1" s="1"/>
  <c r="S2727" i="1"/>
  <c r="S2728" i="1"/>
  <c r="U2728" i="1" s="1"/>
  <c r="S2729" i="1"/>
  <c r="U2729" i="1" s="1"/>
  <c r="S2730" i="1"/>
  <c r="U2730" i="1" s="1"/>
  <c r="S2731" i="1"/>
  <c r="S2732" i="1"/>
  <c r="S2733" i="1"/>
  <c r="U2733" i="1" s="1"/>
  <c r="S2734" i="1"/>
  <c r="U2734" i="1" s="1"/>
  <c r="S2735" i="1"/>
  <c r="S2736" i="1"/>
  <c r="S2737" i="1"/>
  <c r="U2737" i="1" s="1"/>
  <c r="S2738" i="1"/>
  <c r="U2738" i="1" s="1"/>
  <c r="S2739" i="1"/>
  <c r="U2739" i="1" s="1"/>
  <c r="S2740" i="1"/>
  <c r="S2741" i="1"/>
  <c r="U2741" i="1" s="1"/>
  <c r="S2742" i="1"/>
  <c r="U2742" i="1" s="1"/>
  <c r="S2743" i="1"/>
  <c r="S2744" i="1"/>
  <c r="S2745" i="1"/>
  <c r="U2745" i="1" s="1"/>
  <c r="S2746" i="1"/>
  <c r="U2746" i="1" s="1"/>
  <c r="S2747" i="1"/>
  <c r="S2748" i="1"/>
  <c r="U2748" i="1" s="1"/>
  <c r="S2749" i="1"/>
  <c r="S2750" i="1"/>
  <c r="U2750" i="1" s="1"/>
  <c r="S2751" i="1"/>
  <c r="S2752" i="1"/>
  <c r="S2753" i="1"/>
  <c r="U2753" i="1" s="1"/>
  <c r="S2754" i="1"/>
  <c r="U2754" i="1" s="1"/>
  <c r="S2755" i="1"/>
  <c r="S2756" i="1"/>
  <c r="S2757" i="1"/>
  <c r="U2757" i="1" s="1"/>
  <c r="S2758" i="1"/>
  <c r="U2758" i="1" s="1"/>
  <c r="S2759" i="1"/>
  <c r="S2760" i="1"/>
  <c r="S2761" i="1"/>
  <c r="U2761" i="1" s="1"/>
  <c r="S2762" i="1"/>
  <c r="U2762" i="1" s="1"/>
  <c r="S2763" i="1"/>
  <c r="S2764" i="1"/>
  <c r="S2765" i="1"/>
  <c r="S2766" i="1"/>
  <c r="U2766" i="1" s="1"/>
  <c r="S2767" i="1"/>
  <c r="S2768" i="1"/>
  <c r="S2769" i="1"/>
  <c r="S2770" i="1"/>
  <c r="U2770" i="1" s="1"/>
  <c r="S2771" i="1"/>
  <c r="S2772" i="1"/>
  <c r="S2773" i="1"/>
  <c r="S2774" i="1"/>
  <c r="U2774" i="1" s="1"/>
  <c r="S2775" i="1"/>
  <c r="U2775" i="1" s="1"/>
  <c r="S2776" i="1"/>
  <c r="S2777" i="1"/>
  <c r="U2777" i="1" s="1"/>
  <c r="S2778" i="1"/>
  <c r="U2778" i="1" s="1"/>
  <c r="S2779" i="1"/>
  <c r="S2780" i="1"/>
  <c r="S2781" i="1"/>
  <c r="U2781" i="1" s="1"/>
  <c r="S2782" i="1"/>
  <c r="U2782" i="1" s="1"/>
  <c r="S3146" i="1"/>
  <c r="S2893" i="1"/>
  <c r="S2785" i="1"/>
  <c r="U2785" i="1" s="1"/>
  <c r="S3816" i="1"/>
  <c r="S3621" i="1"/>
  <c r="S2788" i="1"/>
  <c r="U2788" i="1" s="1"/>
  <c r="S2894" i="1"/>
  <c r="S3243" i="1"/>
  <c r="S3415" i="1"/>
  <c r="S3416" i="1"/>
  <c r="S3244" i="1"/>
  <c r="S3245" i="1"/>
  <c r="S2795" i="1"/>
  <c r="S2796" i="1"/>
  <c r="S2864" i="1"/>
  <c r="S2798" i="1"/>
  <c r="U2798" i="1" s="1"/>
  <c r="S2799" i="1"/>
  <c r="S2800" i="1"/>
  <c r="S2801" i="1"/>
  <c r="U2801" i="1" s="1"/>
  <c r="S2802" i="1"/>
  <c r="U2802" i="1" s="1"/>
  <c r="S2803" i="1"/>
  <c r="S2804" i="1"/>
  <c r="S3927" i="1"/>
  <c r="S2806" i="1"/>
  <c r="S2807" i="1"/>
  <c r="S2808" i="1"/>
  <c r="S3622" i="1"/>
  <c r="S3597" i="1"/>
  <c r="S3334" i="1"/>
  <c r="S3335" i="1"/>
  <c r="S2813" i="1"/>
  <c r="S2814" i="1"/>
  <c r="S3395" i="1"/>
  <c r="S2816" i="1"/>
  <c r="S2817" i="1"/>
  <c r="U2817" i="1" s="1"/>
  <c r="S2818" i="1"/>
  <c r="U2818" i="1" s="1"/>
  <c r="S2819" i="1"/>
  <c r="S3930" i="1"/>
  <c r="S2821" i="1"/>
  <c r="U2821" i="1" s="1"/>
  <c r="S2822" i="1"/>
  <c r="S2823" i="1"/>
  <c r="S3818" i="1"/>
  <c r="S2825" i="1"/>
  <c r="S2857" i="1"/>
  <c r="S2827" i="1"/>
  <c r="S3247" i="1"/>
  <c r="S3248" i="1"/>
  <c r="S2830" i="1"/>
  <c r="U2830" i="1" s="1"/>
  <c r="S2831" i="1"/>
  <c r="S3417" i="1"/>
  <c r="S3419" i="1"/>
  <c r="S2834" i="1"/>
  <c r="U2834" i="1" s="1"/>
  <c r="S3393" i="1"/>
  <c r="S2836" i="1"/>
  <c r="U2836" i="1" s="1"/>
  <c r="S2837" i="1"/>
  <c r="U2837" i="1" s="1"/>
  <c r="S1304" i="1"/>
  <c r="S2839" i="1"/>
  <c r="S3250" i="1"/>
  <c r="S3518" i="1"/>
  <c r="S2842" i="1"/>
  <c r="U2842" i="1" s="1"/>
  <c r="S2843" i="1"/>
  <c r="U2843" i="1" s="1"/>
  <c r="S2844" i="1"/>
  <c r="S3130" i="1"/>
  <c r="S2846" i="1"/>
  <c r="U2846" i="1" s="1"/>
  <c r="S3859" i="1"/>
  <c r="S3868" i="1"/>
  <c r="S3251" i="1"/>
  <c r="S4083" i="1"/>
  <c r="S2851" i="1"/>
  <c r="S3869" i="1"/>
  <c r="S2853" i="1"/>
  <c r="U2853" i="1" s="1"/>
  <c r="S3623" i="1"/>
  <c r="S2855" i="1"/>
  <c r="U2855" i="1" s="1"/>
  <c r="S2856" i="1"/>
  <c r="S2845" i="1"/>
  <c r="S3420" i="1"/>
  <c r="S2859" i="1"/>
  <c r="S2860" i="1"/>
  <c r="U2860" i="1" s="1"/>
  <c r="S2861" i="1"/>
  <c r="U2861" i="1" s="1"/>
  <c r="S3559" i="1"/>
  <c r="S2863" i="1"/>
  <c r="U2863" i="1" s="1"/>
  <c r="S3998" i="1"/>
  <c r="S4094" i="1"/>
  <c r="S2866" i="1"/>
  <c r="U2866" i="1" s="1"/>
  <c r="S3408" i="1"/>
  <c r="S3624" i="1"/>
  <c r="S3336" i="1"/>
  <c r="S4007" i="1"/>
  <c r="S4038" i="1"/>
  <c r="S3625" i="1"/>
  <c r="S3931" i="1"/>
  <c r="S3423" i="1"/>
  <c r="S3340" i="1"/>
  <c r="S3626" i="1"/>
  <c r="S4039" i="1"/>
  <c r="S4110" i="1"/>
  <c r="S3819" i="1"/>
  <c r="S2880" i="1"/>
  <c r="S3983" i="1"/>
  <c r="S3990" i="1"/>
  <c r="S3732" i="1"/>
  <c r="S2871" i="1"/>
  <c r="S3933" i="1"/>
  <c r="S4093" i="1"/>
  <c r="S1302" i="1"/>
  <c r="S532" i="1"/>
  <c r="S3425" i="1"/>
  <c r="S4070" i="1"/>
  <c r="S3426" i="1"/>
  <c r="S3252" i="1"/>
  <c r="S3934" i="1"/>
  <c r="S3733" i="1"/>
  <c r="S3629" i="1"/>
  <c r="S4096" i="1"/>
  <c r="S2783" i="1"/>
  <c r="S3427" i="1"/>
  <c r="S3991" i="1"/>
  <c r="S3861" i="1"/>
  <c r="S3935" i="1"/>
  <c r="S3735" i="1"/>
  <c r="S2872" i="1"/>
  <c r="S4113" i="1"/>
  <c r="S3650" i="1"/>
  <c r="S2906" i="1"/>
  <c r="U2906" i="1" s="1"/>
  <c r="S3520" i="1"/>
  <c r="S3820" i="1"/>
  <c r="S3341" i="1"/>
  <c r="S3913" i="1"/>
  <c r="S4115" i="1"/>
  <c r="S2912" i="1"/>
  <c r="S3227" i="1"/>
  <c r="S4005" i="1"/>
  <c r="S3936" i="1"/>
  <c r="S2916" i="1"/>
  <c r="U2916" i="1" s="1"/>
  <c r="S2917" i="1"/>
  <c r="S2918" i="1"/>
  <c r="U2918" i="1" s="1"/>
  <c r="S3253" i="1"/>
  <c r="S3653" i="1"/>
  <c r="S2847" i="1"/>
  <c r="S2922" i="1"/>
  <c r="U2922" i="1" s="1"/>
  <c r="S2923" i="1"/>
  <c r="S2924" i="1"/>
  <c r="U2924" i="1" s="1"/>
  <c r="S2925" i="1"/>
  <c r="U2925" i="1" s="1"/>
  <c r="S2926" i="1"/>
  <c r="U2926" i="1" s="1"/>
  <c r="S2927" i="1"/>
  <c r="U2927" i="1" s="1"/>
  <c r="S2928" i="1"/>
  <c r="S2929" i="1"/>
  <c r="U2929" i="1" s="1"/>
  <c r="S2930" i="1"/>
  <c r="U2930" i="1" s="1"/>
  <c r="S2931" i="1"/>
  <c r="U2931" i="1" s="1"/>
  <c r="S2932" i="1"/>
  <c r="S2933" i="1"/>
  <c r="U2933" i="1" s="1"/>
  <c r="S2934" i="1"/>
  <c r="U2934" i="1" s="1"/>
  <c r="S2935" i="1"/>
  <c r="U2935" i="1" s="1"/>
  <c r="S2936" i="1"/>
  <c r="S2937" i="1"/>
  <c r="U2937" i="1" s="1"/>
  <c r="S2938" i="1"/>
  <c r="U2938" i="1" s="1"/>
  <c r="S2939" i="1"/>
  <c r="S2940" i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S2947" i="1"/>
  <c r="S2948" i="1"/>
  <c r="S2949" i="1"/>
  <c r="U2949" i="1" s="1"/>
  <c r="S2950" i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S2957" i="1"/>
  <c r="U2957" i="1" s="1"/>
  <c r="S2958" i="1"/>
  <c r="U2958" i="1" s="1"/>
  <c r="S2959" i="1"/>
  <c r="S2960" i="1"/>
  <c r="S2961" i="1"/>
  <c r="S2962" i="1"/>
  <c r="U2962" i="1" s="1"/>
  <c r="S3657" i="1"/>
  <c r="S2895" i="1"/>
  <c r="S3938" i="1"/>
  <c r="S3660" i="1"/>
  <c r="S3158" i="1"/>
  <c r="S3939" i="1"/>
  <c r="S3661" i="1"/>
  <c r="S3523" i="1"/>
  <c r="S2971" i="1"/>
  <c r="U2971" i="1" s="1"/>
  <c r="S3821" i="1"/>
  <c r="S3501" i="1"/>
  <c r="S3255" i="1"/>
  <c r="S3663" i="1"/>
  <c r="S3666" i="1"/>
  <c r="S3891" i="1"/>
  <c r="S2978" i="1"/>
  <c r="U2978" i="1" s="1"/>
  <c r="S3428" i="1"/>
  <c r="S2873" i="1"/>
  <c r="S3668" i="1"/>
  <c r="S3433" i="1"/>
  <c r="S2983" i="1"/>
  <c r="U2983" i="1" s="1"/>
  <c r="S2984" i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S2993" i="1"/>
  <c r="U2993" i="1" s="1"/>
  <c r="S2994" i="1"/>
  <c r="U2994" i="1" s="1"/>
  <c r="S2995" i="1"/>
  <c r="U2995" i="1" s="1"/>
  <c r="S2996" i="1"/>
  <c r="S2997" i="1"/>
  <c r="U2997" i="1" s="1"/>
  <c r="S2998" i="1"/>
  <c r="U2998" i="1" s="1"/>
  <c r="S2999" i="1"/>
  <c r="U2999" i="1" s="1"/>
  <c r="S3000" i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S3008" i="1"/>
  <c r="U3008" i="1" s="1"/>
  <c r="S3009" i="1"/>
  <c r="U3009" i="1" s="1"/>
  <c r="S3010" i="1"/>
  <c r="U3010" i="1" s="1"/>
  <c r="S3011" i="1"/>
  <c r="U3011" i="1" s="1"/>
  <c r="S3012" i="1"/>
  <c r="S3013" i="1"/>
  <c r="U3013" i="1" s="1"/>
  <c r="S3014" i="1"/>
  <c r="U3014" i="1" s="1"/>
  <c r="S3015" i="1"/>
  <c r="S3016" i="1"/>
  <c r="S3017" i="1"/>
  <c r="U3017" i="1" s="1"/>
  <c r="S3018" i="1"/>
  <c r="U3018" i="1" s="1"/>
  <c r="S3019" i="1"/>
  <c r="U3019" i="1" s="1"/>
  <c r="S3020" i="1"/>
  <c r="S3021" i="1"/>
  <c r="U3021" i="1" s="1"/>
  <c r="S3022" i="1"/>
  <c r="U3022" i="1" s="1"/>
  <c r="S3023" i="1"/>
  <c r="U3023" i="1" s="1"/>
  <c r="S3024" i="1"/>
  <c r="S3025" i="1"/>
  <c r="U3025" i="1" s="1"/>
  <c r="S3026" i="1"/>
  <c r="U3026" i="1" s="1"/>
  <c r="S3027" i="1"/>
  <c r="U3027" i="1" s="1"/>
  <c r="S3028" i="1"/>
  <c r="S3029" i="1"/>
  <c r="U3029" i="1" s="1"/>
  <c r="S3030" i="1"/>
  <c r="S3031" i="1"/>
  <c r="S3032" i="1"/>
  <c r="U3032" i="1" s="1"/>
  <c r="S3033" i="1"/>
  <c r="U3033" i="1" s="1"/>
  <c r="S3034" i="1"/>
  <c r="U3034" i="1" s="1"/>
  <c r="S3035" i="1"/>
  <c r="U3035" i="1" s="1"/>
  <c r="S3036" i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S3044" i="1"/>
  <c r="U3044" i="1" s="1"/>
  <c r="S3045" i="1"/>
  <c r="U3045" i="1" s="1"/>
  <c r="S3046" i="1"/>
  <c r="U3046" i="1" s="1"/>
  <c r="S3047" i="1"/>
  <c r="S3048" i="1"/>
  <c r="U3048" i="1" s="1"/>
  <c r="S3049" i="1"/>
  <c r="U3049" i="1" s="1"/>
  <c r="S3050" i="1"/>
  <c r="U3050" i="1" s="1"/>
  <c r="S3051" i="1"/>
  <c r="S3052" i="1"/>
  <c r="S3053" i="1"/>
  <c r="U3053" i="1" s="1"/>
  <c r="S3054" i="1"/>
  <c r="U3054" i="1" s="1"/>
  <c r="S3055" i="1"/>
  <c r="S3056" i="1"/>
  <c r="S3057" i="1"/>
  <c r="U3057" i="1" s="1"/>
  <c r="S3058" i="1"/>
  <c r="U3058" i="1" s="1"/>
  <c r="S3059" i="1"/>
  <c r="U3059" i="1" s="1"/>
  <c r="S3060" i="1"/>
  <c r="S3061" i="1"/>
  <c r="U3061" i="1" s="1"/>
  <c r="S3062" i="1"/>
  <c r="U3062" i="1" s="1"/>
  <c r="S3063" i="1"/>
  <c r="S3064" i="1"/>
  <c r="S3065" i="1"/>
  <c r="U3065" i="1" s="1"/>
  <c r="S3066" i="1"/>
  <c r="U3066" i="1" s="1"/>
  <c r="S3067" i="1"/>
  <c r="S3068" i="1"/>
  <c r="S3069" i="1"/>
  <c r="U3069" i="1" s="1"/>
  <c r="S3070" i="1"/>
  <c r="U3070" i="1" s="1"/>
  <c r="S3071" i="1"/>
  <c r="S3072" i="1"/>
  <c r="S3073" i="1"/>
  <c r="S3074" i="1"/>
  <c r="U3074" i="1" s="1"/>
  <c r="S3075" i="1"/>
  <c r="S3076" i="1"/>
  <c r="S3077" i="1"/>
  <c r="U3077" i="1" s="1"/>
  <c r="S3078" i="1"/>
  <c r="U3078" i="1" s="1"/>
  <c r="S3079" i="1"/>
  <c r="S3080" i="1"/>
  <c r="U3080" i="1" s="1"/>
  <c r="S3081" i="1"/>
  <c r="S3082" i="1"/>
  <c r="U3082" i="1" s="1"/>
  <c r="S3083" i="1"/>
  <c r="S3084" i="1"/>
  <c r="S3085" i="1"/>
  <c r="S3086" i="1"/>
  <c r="U3086" i="1" s="1"/>
  <c r="S3087" i="1"/>
  <c r="S3088" i="1"/>
  <c r="S3089" i="1"/>
  <c r="S3090" i="1"/>
  <c r="S3091" i="1"/>
  <c r="S3092" i="1"/>
  <c r="S3093" i="1"/>
  <c r="S3094" i="1"/>
  <c r="U3094" i="1" s="1"/>
  <c r="S3095" i="1"/>
  <c r="S3096" i="1"/>
  <c r="S3097" i="1"/>
  <c r="U3097" i="1" s="1"/>
  <c r="S3098" i="1"/>
  <c r="S3099" i="1"/>
  <c r="U3099" i="1" s="1"/>
  <c r="S3100" i="1"/>
  <c r="S3101" i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S3124" i="1"/>
  <c r="S3125" i="1"/>
  <c r="S3126" i="1"/>
  <c r="U3126" i="1" s="1"/>
  <c r="S3127" i="1"/>
  <c r="S3128" i="1"/>
  <c r="S3129" i="1"/>
  <c r="S4040" i="1"/>
  <c r="S3230" i="1"/>
  <c r="S3149" i="1"/>
  <c r="S3526" i="1"/>
  <c r="S3527" i="1"/>
  <c r="S3154" i="1"/>
  <c r="U3154" i="1" s="1"/>
  <c r="S3434" i="1"/>
  <c r="S3847" i="1"/>
  <c r="S3157" i="1"/>
  <c r="U3157" i="1" s="1"/>
  <c r="S3736" i="1"/>
  <c r="S3563" i="1"/>
  <c r="S3670" i="1"/>
  <c r="S3160" i="1"/>
  <c r="S3599" i="1"/>
  <c r="S3163" i="1"/>
  <c r="S3567" i="1"/>
  <c r="S4000" i="1"/>
  <c r="S3342" i="1"/>
  <c r="S2874" i="1"/>
  <c r="S4084" i="1"/>
  <c r="S3435" i="1"/>
  <c r="S3344" i="1"/>
  <c r="S3892" i="1"/>
  <c r="S3258" i="1"/>
  <c r="S3173" i="1"/>
  <c r="U3173" i="1" s="1"/>
  <c r="S3260" i="1"/>
  <c r="S3943" i="1"/>
  <c r="S3436" i="1"/>
  <c r="S3673" i="1"/>
  <c r="S3235" i="1"/>
  <c r="S3346" i="1"/>
  <c r="S3180" i="1"/>
  <c r="U3180" i="1" s="1"/>
  <c r="S3595" i="1"/>
  <c r="S3182" i="1"/>
  <c r="U3182" i="1" s="1"/>
  <c r="S3183" i="1"/>
  <c r="U3183" i="1" s="1"/>
  <c r="S3848" i="1"/>
  <c r="S3347" i="1"/>
  <c r="S3596" i="1"/>
  <c r="S3187" i="1"/>
  <c r="U3187" i="1" s="1"/>
  <c r="S3188" i="1"/>
  <c r="U3188" i="1" s="1"/>
  <c r="S4009" i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S3208" i="1"/>
  <c r="U3208" i="1" s="1"/>
  <c r="S3209" i="1"/>
  <c r="U3209" i="1" s="1"/>
  <c r="S3678" i="1"/>
  <c r="S3911" i="1"/>
  <c r="S3437" i="1"/>
  <c r="S4060" i="1"/>
  <c r="S3570" i="1"/>
  <c r="S3215" i="1"/>
  <c r="U3215" i="1" s="1"/>
  <c r="S3216" i="1"/>
  <c r="U3216" i="1" s="1"/>
  <c r="S4085" i="1"/>
  <c r="S3218" i="1"/>
  <c r="U3218" i="1" s="1"/>
  <c r="S3600" i="1"/>
  <c r="S3220" i="1"/>
  <c r="U3220" i="1" s="1"/>
  <c r="S4041" i="1"/>
  <c r="S4012" i="1"/>
  <c r="S3223" i="1"/>
  <c r="U3223" i="1" s="1"/>
  <c r="S3348" i="1"/>
  <c r="S3499" i="1"/>
  <c r="S4075" i="1"/>
  <c r="S3261" i="1"/>
  <c r="S3228" i="1"/>
  <c r="U3228" i="1" s="1"/>
  <c r="S3229" i="1"/>
  <c r="U3229" i="1" s="1"/>
  <c r="S3849" i="1"/>
  <c r="S4042" i="1"/>
  <c r="S3391" i="1"/>
  <c r="S2896" i="1"/>
  <c r="S2897" i="1"/>
  <c r="S3679" i="1"/>
  <c r="S3236" i="1"/>
  <c r="U3236" i="1" s="1"/>
  <c r="S4015" i="1"/>
  <c r="S4044" i="1"/>
  <c r="S4087" i="1"/>
  <c r="S3240" i="1"/>
  <c r="U3240" i="1" s="1"/>
  <c r="S3241" i="1"/>
  <c r="U3241" i="1" s="1"/>
  <c r="S3242" i="1"/>
  <c r="U3242" i="1" s="1"/>
  <c r="S3905" i="1"/>
  <c r="S3944" i="1"/>
  <c r="S3893" i="1"/>
  <c r="U3245" i="1" s="1"/>
  <c r="S3246" i="1"/>
  <c r="U3246" i="1" s="1"/>
  <c r="S4058" i="1"/>
  <c r="S3945" i="1"/>
  <c r="S3249" i="1"/>
  <c r="U3249" i="1" s="1"/>
  <c r="S3993" i="1"/>
  <c r="S3739" i="1"/>
  <c r="S4067" i="1"/>
  <c r="S3161" i="1"/>
  <c r="S3254" i="1"/>
  <c r="U3254" i="1" s="1"/>
  <c r="S4046" i="1"/>
  <c r="S3256" i="1"/>
  <c r="U3256" i="1" s="1"/>
  <c r="S3257" i="1"/>
  <c r="U3257" i="1" s="1"/>
  <c r="S3946" i="1"/>
  <c r="S3259" i="1"/>
  <c r="S3850" i="1"/>
  <c r="S4063" i="1"/>
  <c r="S3681" i="1"/>
  <c r="S3504" i="1"/>
  <c r="S3996" i="1"/>
  <c r="S3350" i="1"/>
  <c r="S3351" i="1"/>
  <c r="S3267" i="1"/>
  <c r="S3823" i="1"/>
  <c r="S4016" i="1"/>
  <c r="S3262" i="1"/>
  <c r="S3271" i="1"/>
  <c r="S3272" i="1"/>
  <c r="U3272" i="1" s="1"/>
  <c r="S3273" i="1"/>
  <c r="U3273" i="1" s="1"/>
  <c r="S3947" i="1"/>
  <c r="S3571" i="1"/>
  <c r="S4033" i="1"/>
  <c r="S3231" i="1"/>
  <c r="S3278" i="1"/>
  <c r="S3279" i="1"/>
  <c r="U3279" i="1" s="1"/>
  <c r="S3280" i="1"/>
  <c r="U3280" i="1" s="1"/>
  <c r="S3812" i="1"/>
  <c r="S3263" i="1"/>
  <c r="S3682" i="1"/>
  <c r="S4082" i="1"/>
  <c r="S3285" i="1"/>
  <c r="U3285" i="1" s="1"/>
  <c r="S3438" i="1"/>
  <c r="S3605" i="1"/>
  <c r="S4017" i="1"/>
  <c r="S3289" i="1"/>
  <c r="S3290" i="1"/>
  <c r="U3290" i="1" s="1"/>
  <c r="S3291" i="1"/>
  <c r="S3292" i="1"/>
  <c r="S2784" i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948" i="1"/>
  <c r="S3439" i="1"/>
  <c r="S3441" i="1"/>
  <c r="S3442" i="1"/>
  <c r="S3304" i="1"/>
  <c r="U3304" i="1" s="1"/>
  <c r="S3232" i="1"/>
  <c r="S4019" i="1"/>
  <c r="S3572" i="1"/>
  <c r="S3162" i="1"/>
  <c r="S2898" i="1"/>
  <c r="S3528" i="1"/>
  <c r="S3311" i="1"/>
  <c r="S3846" i="1"/>
  <c r="S3356" i="1"/>
  <c r="S3360" i="1"/>
  <c r="S3264" i="1"/>
  <c r="S3316" i="1"/>
  <c r="S3317" i="1"/>
  <c r="U3317" i="1" s="1"/>
  <c r="S3985" i="1"/>
  <c r="S2979" i="1"/>
  <c r="S3320" i="1"/>
  <c r="U3320" i="1" s="1"/>
  <c r="S3321" i="1"/>
  <c r="U3321" i="1" s="1"/>
  <c r="S3361" i="1"/>
  <c r="S2786" i="1"/>
  <c r="S3506" i="1"/>
  <c r="S3325" i="1"/>
  <c r="U3325" i="1" s="1"/>
  <c r="S3326" i="1"/>
  <c r="U3326" i="1" s="1"/>
  <c r="S3327" i="1"/>
  <c r="U3327" i="1" s="1"/>
  <c r="S3894" i="1"/>
  <c r="S3329" i="1"/>
  <c r="U3329" i="1" s="1"/>
  <c r="S3233" i="1"/>
  <c r="S3331" i="1"/>
  <c r="U3331" i="1" s="1"/>
  <c r="S3332" i="1"/>
  <c r="U3332" i="1" s="1"/>
  <c r="S3683" i="1"/>
  <c r="S3825" i="1"/>
  <c r="S3529" i="1"/>
  <c r="S3553" i="1"/>
  <c r="S3337" i="1"/>
  <c r="U3337" i="1" s="1"/>
  <c r="S3338" i="1"/>
  <c r="U3338" i="1" s="1"/>
  <c r="S3339" i="1"/>
  <c r="S4021" i="1"/>
  <c r="S3895" i="1"/>
  <c r="S3443" i="1"/>
  <c r="S3343" i="1"/>
  <c r="U3343" i="1" s="1"/>
  <c r="S3827" i="1"/>
  <c r="S3345" i="1"/>
  <c r="U3345" i="1" s="1"/>
  <c r="S3601" i="1"/>
  <c r="S2787" i="1"/>
  <c r="S3164" i="1"/>
  <c r="S3349" i="1"/>
  <c r="U3349" i="1" s="1"/>
  <c r="S3742" i="1"/>
  <c r="S2899" i="1"/>
  <c r="S3352" i="1"/>
  <c r="U3352" i="1" s="1"/>
  <c r="S3353" i="1"/>
  <c r="U3353" i="1" s="1"/>
  <c r="S3354" i="1"/>
  <c r="U3354" i="1" s="1"/>
  <c r="S3355" i="1"/>
  <c r="U3355" i="1" s="1"/>
  <c r="S3444" i="1"/>
  <c r="S3357" i="1"/>
  <c r="U3357" i="1" s="1"/>
  <c r="S3358" i="1"/>
  <c r="U3358" i="1" s="1"/>
  <c r="S3359" i="1"/>
  <c r="U3359" i="1" s="1"/>
  <c r="S3949" i="1"/>
  <c r="S3576" i="1"/>
  <c r="S3362" i="1"/>
  <c r="U3362" i="1" s="1"/>
  <c r="S3684" i="1"/>
  <c r="S2789" i="1"/>
  <c r="S3866" i="1"/>
  <c r="S3366" i="1"/>
  <c r="U3366" i="1" s="1"/>
  <c r="S3363" i="1"/>
  <c r="S2790" i="1"/>
  <c r="S3369" i="1"/>
  <c r="U3369" i="1" s="1"/>
  <c r="S2900" i="1"/>
  <c r="S3371" i="1"/>
  <c r="U3371" i="1" s="1"/>
  <c r="S3165" i="1"/>
  <c r="S533" i="1"/>
  <c r="S2901" i="1"/>
  <c r="S3375" i="1"/>
  <c r="S3376" i="1"/>
  <c r="U3376" i="1" s="1"/>
  <c r="S3377" i="1"/>
  <c r="U3377" i="1" s="1"/>
  <c r="S3896" i="1"/>
  <c r="S3379" i="1"/>
  <c r="S3380" i="1"/>
  <c r="U3380" i="1" s="1"/>
  <c r="S3381" i="1"/>
  <c r="U3381" i="1" s="1"/>
  <c r="S3445" i="1"/>
  <c r="S3577" i="1"/>
  <c r="S3384" i="1"/>
  <c r="U3384" i="1" s="1"/>
  <c r="S3225" i="1"/>
  <c r="S3830" i="1"/>
  <c r="S3265" i="1"/>
  <c r="S3266" i="1"/>
  <c r="S3449" i="1"/>
  <c r="S3390" i="1"/>
  <c r="S3952" i="1"/>
  <c r="S3166" i="1"/>
  <c r="S2791" i="1"/>
  <c r="S3394" i="1"/>
  <c r="U3394" i="1" s="1"/>
  <c r="S3167" i="1"/>
  <c r="S3396" i="1"/>
  <c r="U3396" i="1" s="1"/>
  <c r="S3397" i="1"/>
  <c r="U3397" i="1" s="1"/>
  <c r="S3168" i="1"/>
  <c r="S3399" i="1"/>
  <c r="U3399" i="1" s="1"/>
  <c r="S3578" i="1"/>
  <c r="S3401" i="1"/>
  <c r="U3401" i="1" s="1"/>
  <c r="S3954" i="1"/>
  <c r="S3403" i="1"/>
  <c r="S4022" i="1"/>
  <c r="S3405" i="1"/>
  <c r="U3405" i="1" s="1"/>
  <c r="S2792" i="1"/>
  <c r="S3407" i="1"/>
  <c r="S3955" i="1"/>
  <c r="S3409" i="1"/>
  <c r="U3409" i="1" s="1"/>
  <c r="S2793" i="1"/>
  <c r="S3411" i="1"/>
  <c r="S3450" i="1"/>
  <c r="S4023" i="1"/>
  <c r="S3414" i="1"/>
  <c r="S2794" i="1"/>
  <c r="S3451" i="1"/>
  <c r="S534" i="1"/>
  <c r="S3418" i="1"/>
  <c r="U3418" i="1" s="1"/>
  <c r="S3222" i="1"/>
  <c r="S3579" i="1"/>
  <c r="S3421" i="1"/>
  <c r="U3421" i="1" s="1"/>
  <c r="S3422" i="1"/>
  <c r="S3957" i="1"/>
  <c r="S3424" i="1"/>
  <c r="U3424" i="1" s="1"/>
  <c r="S539" i="1"/>
  <c r="S3831" i="1"/>
  <c r="S4078" i="1"/>
  <c r="S3548" i="1"/>
  <c r="S3429" i="1"/>
  <c r="U3429" i="1" s="1"/>
  <c r="S3430" i="1"/>
  <c r="U3430" i="1" s="1"/>
  <c r="S3431" i="1"/>
  <c r="S3432" i="1"/>
  <c r="U3432" i="1" s="1"/>
  <c r="S3268" i="1"/>
  <c r="S3269" i="1"/>
  <c r="S3912" i="1"/>
  <c r="S3958" i="1"/>
  <c r="S2902" i="1"/>
  <c r="S3685" i="1"/>
  <c r="S3453" i="1"/>
  <c r="S3440" i="1"/>
  <c r="U3440" i="1" s="1"/>
  <c r="S3131" i="1"/>
  <c r="S3686" i="1"/>
  <c r="S3364" i="1"/>
  <c r="S540" i="1"/>
  <c r="S2903" i="1"/>
  <c r="S3446" i="1"/>
  <c r="U3446" i="1" s="1"/>
  <c r="S3447" i="1"/>
  <c r="U3447" i="1" s="1"/>
  <c r="S3448" i="1"/>
  <c r="U3448" i="1" s="1"/>
  <c r="S2904" i="1"/>
  <c r="S3322" i="1"/>
  <c r="S2879" i="1"/>
  <c r="U3451" i="1" s="1"/>
  <c r="S3452" i="1"/>
  <c r="U3452" i="1" s="1"/>
  <c r="S2858" i="1"/>
  <c r="S2905" i="1"/>
  <c r="S3455" i="1"/>
  <c r="U3455" i="1" s="1"/>
  <c r="S3456" i="1"/>
  <c r="U3456" i="1" s="1"/>
  <c r="S3959" i="1"/>
  <c r="S3454" i="1"/>
  <c r="S3270" i="1"/>
  <c r="S2892" i="1"/>
  <c r="S3461" i="1"/>
  <c r="U3461" i="1" s="1"/>
  <c r="S3462" i="1"/>
  <c r="U3462" i="1" s="1"/>
  <c r="S2797" i="1"/>
  <c r="U3463" i="1" s="1"/>
  <c r="S1286" i="1"/>
  <c r="S3465" i="1"/>
  <c r="U3465" i="1" s="1"/>
  <c r="S3687" i="1"/>
  <c r="S3467" i="1"/>
  <c r="U3467" i="1" s="1"/>
  <c r="S3531" i="1"/>
  <c r="S3457" i="1"/>
  <c r="S3960" i="1"/>
  <c r="S3398" i="1"/>
  <c r="S1290" i="1"/>
  <c r="S3473" i="1"/>
  <c r="U3473" i="1" s="1"/>
  <c r="S3274" i="1"/>
  <c r="S3604" i="1"/>
  <c r="S3476" i="1"/>
  <c r="U3476" i="1" s="1"/>
  <c r="S3477" i="1"/>
  <c r="U3477" i="1" s="1"/>
  <c r="S1295" i="1"/>
  <c r="S3234" i="1"/>
  <c r="S3275" i="1"/>
  <c r="S3481" i="1"/>
  <c r="U3481" i="1" s="1"/>
  <c r="S3169" i="1"/>
  <c r="S3483" i="1"/>
  <c r="S3484" i="1"/>
  <c r="U3484" i="1" s="1"/>
  <c r="S3509" i="1"/>
  <c r="S3365" i="1"/>
  <c r="S3221" i="1"/>
  <c r="S3458" i="1"/>
  <c r="S3489" i="1"/>
  <c r="U3489" i="1" s="1"/>
  <c r="S3459" i="1"/>
  <c r="S3491" i="1"/>
  <c r="S2907" i="1"/>
  <c r="S2805" i="1"/>
  <c r="S3550" i="1"/>
  <c r="S3170" i="1"/>
  <c r="S1303" i="1"/>
  <c r="S3497" i="1"/>
  <c r="U3497" i="1" s="1"/>
  <c r="S3460" i="1"/>
  <c r="S3213" i="1"/>
  <c r="S3500" i="1"/>
  <c r="U3500" i="1" s="1"/>
  <c r="S3276" i="1"/>
  <c r="S2908" i="1"/>
  <c r="S3503" i="1"/>
  <c r="U3503" i="1" s="1"/>
  <c r="S3582" i="1"/>
  <c r="S3505" i="1"/>
  <c r="U3505" i="1" s="1"/>
  <c r="S2909" i="1"/>
  <c r="S3367" i="1"/>
  <c r="S3463" i="1"/>
  <c r="S3961" i="1"/>
  <c r="S3510" i="1"/>
  <c r="U3510" i="1" s="1"/>
  <c r="S3464" i="1"/>
  <c r="S2888" i="1"/>
  <c r="S3513" i="1"/>
  <c r="S3514" i="1"/>
  <c r="S3400" i="1"/>
  <c r="S2809" i="1"/>
  <c r="S3466" i="1"/>
  <c r="S3368" i="1"/>
  <c r="S3519" i="1"/>
  <c r="S3171" i="1"/>
  <c r="S3521" i="1"/>
  <c r="U3521" i="1" s="1"/>
  <c r="S3522" i="1"/>
  <c r="S1299" i="1"/>
  <c r="S3524" i="1"/>
  <c r="U3524" i="1" s="1"/>
  <c r="S3525" i="1"/>
  <c r="U3525" i="1" s="1"/>
  <c r="S3962" i="1"/>
  <c r="S2810" i="1"/>
  <c r="S3507" i="1"/>
  <c r="S3832" i="1"/>
  <c r="S3530" i="1"/>
  <c r="S2811" i="1"/>
  <c r="S3532" i="1"/>
  <c r="S2910" i="1"/>
  <c r="S2891" i="1"/>
  <c r="S2812" i="1"/>
  <c r="S3688" i="1"/>
  <c r="S3537" i="1"/>
  <c r="U3537" i="1" s="1"/>
  <c r="S3538" i="1"/>
  <c r="U3538" i="1" s="1"/>
  <c r="S3539" i="1"/>
  <c r="U3539" i="1" s="1"/>
  <c r="S3540" i="1"/>
  <c r="U3540" i="1" s="1"/>
  <c r="S2848" i="1"/>
  <c r="S3542" i="1"/>
  <c r="U3542" i="1" s="1"/>
  <c r="S3543" i="1"/>
  <c r="S3743" i="1"/>
  <c r="S3545" i="1"/>
  <c r="U3545" i="1" s="1"/>
  <c r="S3370" i="1"/>
  <c r="S1291" i="1"/>
  <c r="S2981" i="1"/>
  <c r="S4088" i="1"/>
  <c r="S3323" i="1"/>
  <c r="S3551" i="1"/>
  <c r="U3551" i="1" s="1"/>
  <c r="S3552" i="1"/>
  <c r="U3552" i="1" s="1"/>
  <c r="S3172" i="1"/>
  <c r="S3554" i="1"/>
  <c r="U3554" i="1" s="1"/>
  <c r="S3744" i="1"/>
  <c r="S3689" i="1"/>
  <c r="S3557" i="1"/>
  <c r="U3557" i="1" s="1"/>
  <c r="S3558" i="1"/>
  <c r="U3558" i="1" s="1"/>
  <c r="S4105" i="1"/>
  <c r="S3560" i="1"/>
  <c r="U3560" i="1" s="1"/>
  <c r="S3561" i="1"/>
  <c r="U3561" i="1" s="1"/>
  <c r="S3562" i="1"/>
  <c r="U3562" i="1" s="1"/>
  <c r="S3372" i="1"/>
  <c r="S3564" i="1"/>
  <c r="U3564" i="1" s="1"/>
  <c r="S3565" i="1"/>
  <c r="U3565" i="1" s="1"/>
  <c r="S3566" i="1"/>
  <c r="U3566" i="1" s="1"/>
  <c r="S2889" i="1"/>
  <c r="S3568" i="1"/>
  <c r="U3568" i="1" s="1"/>
  <c r="S3569" i="1"/>
  <c r="U3569" i="1" s="1"/>
  <c r="S2911" i="1"/>
  <c r="U3570" i="1" s="1"/>
  <c r="S3691" i="1"/>
  <c r="U3571" i="1" s="1"/>
  <c r="S3277" i="1"/>
  <c r="S3573" i="1"/>
  <c r="U3573" i="1" s="1"/>
  <c r="S3574" i="1"/>
  <c r="U3574" i="1" s="1"/>
  <c r="S3575" i="1"/>
  <c r="S3815" i="1"/>
  <c r="S3966" i="1"/>
  <c r="S524" i="1"/>
  <c r="S2849" i="1"/>
  <c r="S3580" i="1"/>
  <c r="U3580" i="1" s="1"/>
  <c r="S3581" i="1"/>
  <c r="U3581" i="1" s="1"/>
  <c r="S2890" i="1"/>
  <c r="S3583" i="1"/>
  <c r="S2913" i="1"/>
  <c r="S3468" i="1"/>
  <c r="S3586" i="1"/>
  <c r="U3586" i="1" s="1"/>
  <c r="S3511" i="1"/>
  <c r="S3862" i="1"/>
  <c r="S3589" i="1"/>
  <c r="U3589" i="1" s="1"/>
  <c r="S3590" i="1"/>
  <c r="U3590" i="1" s="1"/>
  <c r="S3584" i="1"/>
  <c r="S3592" i="1"/>
  <c r="U3592" i="1" s="1"/>
  <c r="S2865" i="1"/>
  <c r="S3281" i="1"/>
  <c r="S3469" i="1"/>
  <c r="S3214" i="1"/>
  <c r="S3392" i="1"/>
  <c r="U3597" i="1" s="1"/>
  <c r="S3598" i="1"/>
  <c r="S3373" i="1"/>
  <c r="S2914" i="1"/>
  <c r="S2815" i="1"/>
  <c r="S523" i="1"/>
  <c r="S3603" i="1"/>
  <c r="U3603" i="1" s="1"/>
  <c r="S3585" i="1"/>
  <c r="S3174" i="1"/>
  <c r="S3470" i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150" i="1"/>
  <c r="S3374" i="1"/>
  <c r="S3617" i="1"/>
  <c r="U3617" i="1" s="1"/>
  <c r="S3618" i="1"/>
  <c r="U3618" i="1" s="1"/>
  <c r="S3619" i="1"/>
  <c r="S3620" i="1"/>
  <c r="U3620" i="1" s="1"/>
  <c r="S2915" i="1"/>
  <c r="S3978" i="1"/>
  <c r="S3471" i="1"/>
  <c r="S2919" i="1"/>
  <c r="S3378" i="1"/>
  <c r="S3472" i="1"/>
  <c r="S3627" i="1"/>
  <c r="S3628" i="1"/>
  <c r="U3628" i="1" s="1"/>
  <c r="S3282" i="1"/>
  <c r="S3630" i="1"/>
  <c r="U3630" i="1" s="1"/>
  <c r="S3631" i="1"/>
  <c r="S3632" i="1"/>
  <c r="S3633" i="1"/>
  <c r="U3633" i="1" s="1"/>
  <c r="S3634" i="1"/>
  <c r="S3635" i="1"/>
  <c r="S3636" i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4089" i="1"/>
  <c r="S3651" i="1"/>
  <c r="S3652" i="1"/>
  <c r="U3652" i="1" s="1"/>
  <c r="S2820" i="1"/>
  <c r="S3654" i="1"/>
  <c r="S3655" i="1"/>
  <c r="S3656" i="1"/>
  <c r="U3656" i="1" s="1"/>
  <c r="S3692" i="1"/>
  <c r="S3658" i="1"/>
  <c r="U3658" i="1" s="1"/>
  <c r="S3659" i="1"/>
  <c r="S3175" i="1"/>
  <c r="S3474" i="1"/>
  <c r="S3662" i="1"/>
  <c r="U3662" i="1" s="1"/>
  <c r="S3475" i="1"/>
  <c r="S3664" i="1"/>
  <c r="U3664" i="1" s="1"/>
  <c r="S3665" i="1"/>
  <c r="U3665" i="1" s="1"/>
  <c r="S2881" i="1"/>
  <c r="S3667" i="1"/>
  <c r="U3667" i="1" s="1"/>
  <c r="S3132" i="1"/>
  <c r="S3669" i="1"/>
  <c r="U3669" i="1" s="1"/>
  <c r="S2920" i="1"/>
  <c r="S3671" i="1"/>
  <c r="U3671" i="1" s="1"/>
  <c r="S3672" i="1"/>
  <c r="U3672" i="1" s="1"/>
  <c r="S3533" i="1"/>
  <c r="S3674" i="1"/>
  <c r="U3674" i="1" s="1"/>
  <c r="S3675" i="1"/>
  <c r="U3675" i="1" s="1"/>
  <c r="S3676" i="1"/>
  <c r="U3676" i="1" s="1"/>
  <c r="S3677" i="1"/>
  <c r="U3677" i="1" s="1"/>
  <c r="S2882" i="1"/>
  <c r="S3994" i="1"/>
  <c r="U3679" i="1" s="1"/>
  <c r="S3680" i="1"/>
  <c r="U3680" i="1" s="1"/>
  <c r="S3283" i="1"/>
  <c r="S3478" i="1"/>
  <c r="S2921" i="1"/>
  <c r="S3479" i="1"/>
  <c r="S3534" i="1"/>
  <c r="S2875" i="1"/>
  <c r="S3693" i="1"/>
  <c r="S1301" i="1"/>
  <c r="U3688" i="1" s="1"/>
  <c r="S3694" i="1"/>
  <c r="S3690" i="1"/>
  <c r="U3690" i="1" s="1"/>
  <c r="S3480" i="1"/>
  <c r="S3176" i="1"/>
  <c r="S4091" i="1"/>
  <c r="S2963" i="1"/>
  <c r="S3695" i="1"/>
  <c r="U3695" i="1" s="1"/>
  <c r="S3535" i="1"/>
  <c r="S3587" i="1"/>
  <c r="S3698" i="1"/>
  <c r="U3698" i="1" s="1"/>
  <c r="S3699" i="1"/>
  <c r="U3699" i="1" s="1"/>
  <c r="S3696" i="1"/>
  <c r="S3382" i="1"/>
  <c r="S2824" i="1"/>
  <c r="S3703" i="1"/>
  <c r="U3703" i="1" s="1"/>
  <c r="S3704" i="1"/>
  <c r="U3704" i="1" s="1"/>
  <c r="S2980" i="1"/>
  <c r="S3706" i="1"/>
  <c r="U3706" i="1" s="1"/>
  <c r="S3404" i="1"/>
  <c r="S3177" i="1"/>
  <c r="S2964" i="1"/>
  <c r="S2867" i="1"/>
  <c r="S3711" i="1"/>
  <c r="U3711" i="1" s="1"/>
  <c r="S3153" i="1"/>
  <c r="S2826" i="1"/>
  <c r="S3863" i="1"/>
  <c r="S3284" i="1"/>
  <c r="S3967" i="1"/>
  <c r="S3717" i="1"/>
  <c r="U3717" i="1" s="1"/>
  <c r="S2883" i="1"/>
  <c r="S3719" i="1"/>
  <c r="U3719" i="1" s="1"/>
  <c r="S3720" i="1"/>
  <c r="U3720" i="1" s="1"/>
  <c r="S3721" i="1"/>
  <c r="U3721" i="1" s="1"/>
  <c r="S3508" i="1"/>
  <c r="S3697" i="1"/>
  <c r="S3724" i="1"/>
  <c r="U3724" i="1" s="1"/>
  <c r="S3725" i="1"/>
  <c r="U3725" i="1" s="1"/>
  <c r="S3726" i="1"/>
  <c r="U3726" i="1" s="1"/>
  <c r="S3727" i="1"/>
  <c r="S2887" i="1"/>
  <c r="S3286" i="1"/>
  <c r="S4048" i="1"/>
  <c r="S3700" i="1"/>
  <c r="S2965" i="1"/>
  <c r="S3745" i="1"/>
  <c r="S3734" i="1"/>
  <c r="U3734" i="1" s="1"/>
  <c r="S3178" i="1"/>
  <c r="S3179" i="1"/>
  <c r="S3737" i="1"/>
  <c r="U3737" i="1" s="1"/>
  <c r="S3738" i="1"/>
  <c r="U3738" i="1" s="1"/>
  <c r="S2868" i="1"/>
  <c r="S3740" i="1"/>
  <c r="U3740" i="1" s="1"/>
  <c r="S3741" i="1"/>
  <c r="U3741" i="1" s="1"/>
  <c r="S3287" i="1"/>
  <c r="S4049" i="1"/>
  <c r="S3701" i="1"/>
  <c r="S3328" i="1"/>
  <c r="S3133" i="1"/>
  <c r="S525" i="1"/>
  <c r="S3906" i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S3756" i="1"/>
  <c r="U3756" i="1" s="1"/>
  <c r="S3757" i="1"/>
  <c r="U3757" i="1" s="1"/>
  <c r="S3758" i="1"/>
  <c r="S3759" i="1"/>
  <c r="U3759" i="1" s="1"/>
  <c r="S3760" i="1"/>
  <c r="U3760" i="1" s="1"/>
  <c r="S3761" i="1"/>
  <c r="U3761" i="1" s="1"/>
  <c r="S3762" i="1"/>
  <c r="U3762" i="1" s="1"/>
  <c r="S3763" i="1"/>
  <c r="S3764" i="1"/>
  <c r="U3764" i="1" s="1"/>
  <c r="S3765" i="1"/>
  <c r="U3765" i="1" s="1"/>
  <c r="S3766" i="1"/>
  <c r="U3766" i="1" s="1"/>
  <c r="S3767" i="1"/>
  <c r="S3768" i="1"/>
  <c r="U3768" i="1" s="1"/>
  <c r="S3769" i="1"/>
  <c r="U3769" i="1" s="1"/>
  <c r="S3770" i="1"/>
  <c r="U3770" i="1" s="1"/>
  <c r="S3771" i="1"/>
  <c r="S3772" i="1"/>
  <c r="U3772" i="1" s="1"/>
  <c r="S3773" i="1"/>
  <c r="U3773" i="1" s="1"/>
  <c r="S3774" i="1"/>
  <c r="U3774" i="1" s="1"/>
  <c r="S3775" i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S3808" i="1"/>
  <c r="U3808" i="1" s="1"/>
  <c r="S3809" i="1"/>
  <c r="U3809" i="1" s="1"/>
  <c r="S3810" i="1"/>
  <c r="S3811" i="1"/>
  <c r="U3811" i="1" s="1"/>
  <c r="S3181" i="1"/>
  <c r="S3813" i="1"/>
  <c r="U3813" i="1" s="1"/>
  <c r="S3814" i="1"/>
  <c r="U3814" i="1" s="1"/>
  <c r="S3324" i="1"/>
  <c r="S3184" i="1"/>
  <c r="S3817" i="1"/>
  <c r="U3817" i="1" s="1"/>
  <c r="S3185" i="1"/>
  <c r="S3288" i="1"/>
  <c r="U3819" i="1" s="1"/>
  <c r="S1292" i="1"/>
  <c r="S2966" i="1"/>
  <c r="S3822" i="1"/>
  <c r="S3536" i="1"/>
  <c r="S3824" i="1"/>
  <c r="U3824" i="1" s="1"/>
  <c r="S3383" i="1"/>
  <c r="S3826" i="1"/>
  <c r="U3826" i="1" s="1"/>
  <c r="S3702" i="1"/>
  <c r="S3828" i="1"/>
  <c r="U3828" i="1" s="1"/>
  <c r="S3829" i="1"/>
  <c r="U3829" i="1" s="1"/>
  <c r="S3705" i="1"/>
  <c r="S2828" i="1"/>
  <c r="S527" i="1"/>
  <c r="S2829" i="1"/>
  <c r="S3134" i="1"/>
  <c r="S3835" i="1"/>
  <c r="S3836" i="1"/>
  <c r="U3836" i="1" s="1"/>
  <c r="S3837" i="1"/>
  <c r="U3837" i="1" s="1"/>
  <c r="S2884" i="1"/>
  <c r="S3839" i="1"/>
  <c r="U3839" i="1" s="1"/>
  <c r="S3840" i="1"/>
  <c r="U3840" i="1" s="1"/>
  <c r="S3293" i="1"/>
  <c r="S3842" i="1"/>
  <c r="U3842" i="1" s="1"/>
  <c r="S3968" i="1"/>
  <c r="S3844" i="1"/>
  <c r="U3844" i="1" s="1"/>
  <c r="S3707" i="1"/>
  <c r="S3915" i="1"/>
  <c r="S4092" i="1"/>
  <c r="S3852" i="1"/>
  <c r="U3848" i="1" s="1"/>
  <c r="S3979" i="1"/>
  <c r="S4001" i="1"/>
  <c r="S3851" i="1"/>
  <c r="U3851" i="1" s="1"/>
  <c r="S2967" i="1"/>
  <c r="U3852" i="1" s="1"/>
  <c r="S3853" i="1"/>
  <c r="U3853" i="1" s="1"/>
  <c r="S3969" i="1"/>
  <c r="S4108" i="1"/>
  <c r="S3980" i="1"/>
  <c r="S2968" i="1"/>
  <c r="S3708" i="1"/>
  <c r="S3709" i="1"/>
  <c r="S3860" i="1"/>
  <c r="U3860" i="1" s="1"/>
  <c r="S3385" i="1"/>
  <c r="S3833" i="1"/>
  <c r="S3300" i="1"/>
  <c r="S3864" i="1"/>
  <c r="S3834" i="1"/>
  <c r="S3710" i="1"/>
  <c r="S3867" i="1"/>
  <c r="U3867" i="1" s="1"/>
  <c r="S3301" i="1"/>
  <c r="S3302" i="1"/>
  <c r="S3870" i="1"/>
  <c r="U3870" i="1" s="1"/>
  <c r="S3871" i="1"/>
  <c r="S3872" i="1"/>
  <c r="U3872" i="1" s="1"/>
  <c r="S3873" i="1"/>
  <c r="U3873" i="1" s="1"/>
  <c r="S3874" i="1"/>
  <c r="S3875" i="1"/>
  <c r="U3875" i="1" s="1"/>
  <c r="S3876" i="1"/>
  <c r="U3876" i="1" s="1"/>
  <c r="S3877" i="1"/>
  <c r="U3877" i="1" s="1"/>
  <c r="S3878" i="1"/>
  <c r="S3879" i="1"/>
  <c r="S3880" i="1"/>
  <c r="S3881" i="1"/>
  <c r="U3881" i="1" s="1"/>
  <c r="S3882" i="1"/>
  <c r="U3882" i="1" s="1"/>
  <c r="S3883" i="1"/>
  <c r="S3884" i="1"/>
  <c r="U3884" i="1" s="1"/>
  <c r="S3885" i="1"/>
  <c r="U3885" i="1" s="1"/>
  <c r="S3886" i="1"/>
  <c r="U3886" i="1" s="1"/>
  <c r="S3887" i="1"/>
  <c r="S3888" i="1"/>
  <c r="S3889" i="1"/>
  <c r="U3889" i="1" s="1"/>
  <c r="S3890" i="1"/>
  <c r="U3890" i="1" s="1"/>
  <c r="S3897" i="1"/>
  <c r="S4024" i="1"/>
  <c r="S2885" i="1"/>
  <c r="S2969" i="1"/>
  <c r="S4100" i="1"/>
  <c r="S4025" i="1"/>
  <c r="S2970" i="1"/>
  <c r="S3217" i="1"/>
  <c r="S3899" i="1"/>
  <c r="U3899" i="1" s="1"/>
  <c r="S3900" i="1"/>
  <c r="U3900" i="1" s="1"/>
  <c r="S3970" i="1"/>
  <c r="S3386" i="1"/>
  <c r="S3482" i="1"/>
  <c r="S3904" i="1"/>
  <c r="U3904" i="1" s="1"/>
  <c r="S3186" i="1"/>
  <c r="S3971" i="1"/>
  <c r="S3907" i="1"/>
  <c r="U3907" i="1" s="1"/>
  <c r="S3908" i="1"/>
  <c r="U3908" i="1" s="1"/>
  <c r="S2972" i="1"/>
  <c r="S2876" i="1"/>
  <c r="S4102" i="1"/>
  <c r="S3838" i="1"/>
  <c r="S3898" i="1"/>
  <c r="U3913" i="1" s="1"/>
  <c r="S4026" i="1"/>
  <c r="S3972" i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2877" i="1"/>
  <c r="S3925" i="1"/>
  <c r="U3925" i="1" s="1"/>
  <c r="S4028" i="1"/>
  <c r="S529" i="1"/>
  <c r="S3928" i="1"/>
  <c r="U3928" i="1" s="1"/>
  <c r="S3929" i="1"/>
  <c r="U3929" i="1" s="1"/>
  <c r="S3712" i="1"/>
  <c r="S4051" i="1"/>
  <c r="S3932" i="1"/>
  <c r="U3932" i="1" s="1"/>
  <c r="S3901" i="1"/>
  <c r="S3995" i="1"/>
  <c r="S3854" i="1"/>
  <c r="S3713" i="1"/>
  <c r="S3937" i="1"/>
  <c r="U3937" i="1" s="1"/>
  <c r="S4052" i="1"/>
  <c r="S3406" i="1"/>
  <c r="U3939" i="1" s="1"/>
  <c r="S3502" i="1"/>
  <c r="S3941" i="1"/>
  <c r="U3941" i="1" s="1"/>
  <c r="S3714" i="1"/>
  <c r="U3942" i="1" s="1"/>
  <c r="S3746" i="1"/>
  <c r="S3137" i="1"/>
  <c r="S3715" i="1"/>
  <c r="S3716" i="1"/>
  <c r="U3946" i="1" s="1"/>
  <c r="S3303" i="1"/>
  <c r="S3841" i="1"/>
  <c r="S3485" i="1"/>
  <c r="S3950" i="1"/>
  <c r="U3950" i="1" s="1"/>
  <c r="S3951" i="1"/>
  <c r="S3588" i="1"/>
  <c r="S3953" i="1"/>
  <c r="U3953" i="1" s="1"/>
  <c r="S4068" i="1"/>
  <c r="S4034" i="1"/>
  <c r="S3956" i="1"/>
  <c r="U3956" i="1" s="1"/>
  <c r="S3226" i="1"/>
  <c r="S3747" i="1"/>
  <c r="S4069" i="1"/>
  <c r="S3305" i="1"/>
  <c r="S3139" i="1"/>
  <c r="U3961" i="1" s="1"/>
  <c r="S3486" i="1"/>
  <c r="S3963" i="1"/>
  <c r="U3963" i="1" s="1"/>
  <c r="S3964" i="1"/>
  <c r="U3964" i="1" s="1"/>
  <c r="S3965" i="1"/>
  <c r="U3965" i="1" s="1"/>
  <c r="S3306" i="1"/>
  <c r="S3307" i="1"/>
  <c r="S3865" i="1"/>
  <c r="S3224" i="1"/>
  <c r="S3718" i="1"/>
  <c r="S3402" i="1"/>
  <c r="S4029" i="1"/>
  <c r="S4004" i="1"/>
  <c r="S2973" i="1"/>
  <c r="S3722" i="1"/>
  <c r="S3976" i="1"/>
  <c r="U3976" i="1" s="1"/>
  <c r="S2862" i="1"/>
  <c r="S3155" i="1"/>
  <c r="S4104" i="1"/>
  <c r="S3308" i="1"/>
  <c r="S3981" i="1"/>
  <c r="U3981" i="1" s="1"/>
  <c r="S3387" i="1"/>
  <c r="S4079" i="1"/>
  <c r="S3984" i="1"/>
  <c r="U3984" i="1" s="1"/>
  <c r="S3982" i="1"/>
  <c r="S3986" i="1"/>
  <c r="U3986" i="1" s="1"/>
  <c r="S3309" i="1"/>
  <c r="U3987" i="1" s="1"/>
  <c r="S3988" i="1"/>
  <c r="U3988" i="1" s="1"/>
  <c r="S3989" i="1"/>
  <c r="U3989" i="1" s="1"/>
  <c r="S3189" i="1"/>
  <c r="S3487" i="1"/>
  <c r="U3991" i="1" s="1"/>
  <c r="S3992" i="1"/>
  <c r="U3992" i="1" s="1"/>
  <c r="S2832" i="1"/>
  <c r="S3973" i="1"/>
  <c r="S4101" i="1"/>
  <c r="S3310" i="1"/>
  <c r="S3997" i="1"/>
  <c r="U3997" i="1" s="1"/>
  <c r="S3488" i="1"/>
  <c r="S3999" i="1"/>
  <c r="U3999" i="1" s="1"/>
  <c r="S3151" i="1"/>
  <c r="S3855" i="1"/>
  <c r="S3902" i="1"/>
  <c r="S4003" i="1"/>
  <c r="U4003" i="1" s="1"/>
  <c r="S3152" i="1"/>
  <c r="S3312" i="1"/>
  <c r="S2833" i="1"/>
  <c r="S3490" i="1"/>
  <c r="S4081" i="1"/>
  <c r="S3313" i="1"/>
  <c r="S4010" i="1"/>
  <c r="U4010" i="1" s="1"/>
  <c r="S4011" i="1"/>
  <c r="U4011" i="1" s="1"/>
  <c r="S3858" i="1"/>
  <c r="S4013" i="1"/>
  <c r="U4013" i="1" s="1"/>
  <c r="S4014" i="1"/>
  <c r="U4014" i="1" s="1"/>
  <c r="S3314" i="1"/>
  <c r="S3910" i="1"/>
  <c r="S3856" i="1"/>
  <c r="S4018" i="1"/>
  <c r="U4018" i="1" s="1"/>
  <c r="S3974" i="1"/>
  <c r="S4020" i="1"/>
  <c r="U4020" i="1" s="1"/>
  <c r="S3541" i="1"/>
  <c r="S2850" i="1"/>
  <c r="S4030" i="1"/>
  <c r="S4036" i="1"/>
  <c r="S3857" i="1"/>
  <c r="S2886" i="1"/>
  <c r="S4027" i="1"/>
  <c r="S3591" i="1"/>
  <c r="S3492" i="1"/>
  <c r="S3315" i="1"/>
  <c r="S4053" i="1"/>
  <c r="S3388" i="1"/>
  <c r="S3723" i="1"/>
  <c r="S3845" i="1"/>
  <c r="S4035" i="1"/>
  <c r="S4002" i="1"/>
  <c r="S3975" i="1"/>
  <c r="S3843" i="1"/>
  <c r="S2869" i="1"/>
  <c r="S3389" i="1"/>
  <c r="S2835" i="1"/>
  <c r="S3903" i="1"/>
  <c r="S4043" i="1"/>
  <c r="S3977" i="1"/>
  <c r="S4045" i="1"/>
  <c r="U4045" i="1" s="1"/>
  <c r="S2852" i="1"/>
  <c r="S4047" i="1"/>
  <c r="S3748" i="1"/>
  <c r="S3728" i="1"/>
  <c r="S4050" i="1"/>
  <c r="U4050" i="1" s="1"/>
  <c r="S4054" i="1"/>
  <c r="S3210" i="1"/>
  <c r="S2838" i="1"/>
  <c r="S3493" i="1"/>
  <c r="S4055" i="1"/>
  <c r="U4055" i="1" s="1"/>
  <c r="S3909" i="1"/>
  <c r="S4057" i="1"/>
  <c r="U4057" i="1" s="1"/>
  <c r="S3211" i="1"/>
  <c r="S4059" i="1"/>
  <c r="U4059" i="1" s="1"/>
  <c r="S3549" i="1"/>
  <c r="S4061" i="1"/>
  <c r="U4061" i="1" s="1"/>
  <c r="S4062" i="1"/>
  <c r="U4062" i="1" s="1"/>
  <c r="S2841" i="1"/>
  <c r="S4056" i="1"/>
  <c r="S4065" i="1"/>
  <c r="U4065" i="1" s="1"/>
  <c r="S4066" i="1"/>
  <c r="U4066" i="1" s="1"/>
  <c r="S3593" i="1"/>
  <c r="S4031" i="1"/>
  <c r="S3729" i="1"/>
  <c r="S3515" i="1"/>
  <c r="S4071" i="1"/>
  <c r="U4071" i="1" s="1"/>
  <c r="S2974" i="1"/>
  <c r="S4073" i="1"/>
  <c r="U4073" i="1" s="1"/>
  <c r="S4074" i="1"/>
  <c r="U4074" i="1" s="1"/>
  <c r="S3544" i="1"/>
  <c r="S4076" i="1"/>
  <c r="U4076" i="1" s="1"/>
  <c r="S4077" i="1"/>
  <c r="U4077" i="1" s="1"/>
  <c r="S2870" i="1"/>
  <c r="S4032" i="1"/>
  <c r="S4080" i="1"/>
  <c r="U4080" i="1" s="1"/>
  <c r="S3494" i="1"/>
  <c r="S3495" i="1"/>
  <c r="S3330" i="1"/>
  <c r="S530" i="1"/>
  <c r="S3546" i="1"/>
  <c r="U4085" i="1" s="1"/>
  <c r="S4086" i="1"/>
  <c r="U4086" i="1" s="1"/>
  <c r="S3547" i="1"/>
  <c r="S2975" i="1"/>
  <c r="S3914" i="1"/>
  <c r="S4090" i="1"/>
  <c r="U4090" i="1" s="1"/>
  <c r="S3730" i="1"/>
  <c r="S2976" i="1"/>
  <c r="S3219" i="1"/>
  <c r="U4093" i="1" s="1"/>
  <c r="S4109" i="1"/>
  <c r="S4095" i="1"/>
  <c r="U4095" i="1" s="1"/>
  <c r="S3318" i="1"/>
  <c r="S4097" i="1"/>
  <c r="U4097" i="1" s="1"/>
  <c r="S4098" i="1"/>
  <c r="U4098" i="1" s="1"/>
  <c r="S4099" i="1"/>
  <c r="U4099" i="1" s="1"/>
  <c r="S4103" i="1"/>
  <c r="S3602" i="1"/>
  <c r="S1293" i="1"/>
  <c r="S2854" i="1"/>
  <c r="S2840" i="1"/>
  <c r="S2977" i="1"/>
  <c r="S4106" i="1"/>
  <c r="U4106" i="1" s="1"/>
  <c r="S4107" i="1"/>
  <c r="S3731" i="1"/>
  <c r="S3319" i="1"/>
  <c r="S3496" i="1"/>
  <c r="S4111" i="1"/>
  <c r="S4112" i="1"/>
  <c r="U4112" i="1" s="1"/>
  <c r="S3498" i="1"/>
  <c r="S4114" i="1"/>
  <c r="S3212" i="1"/>
  <c r="S2" i="1"/>
  <c r="U2" i="1" s="1"/>
  <c r="P294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3606" i="1"/>
  <c r="P3410" i="1"/>
  <c r="P3615" i="1"/>
  <c r="P526" i="1"/>
  <c r="P3987" i="1"/>
  <c r="P528" i="1"/>
  <c r="P3924" i="1"/>
  <c r="P2982" i="1"/>
  <c r="P531" i="1"/>
  <c r="P3512" i="1"/>
  <c r="P3555" i="1"/>
  <c r="P3926" i="1"/>
  <c r="P535" i="1"/>
  <c r="P536" i="1"/>
  <c r="P537" i="1"/>
  <c r="P538" i="1"/>
  <c r="P3237" i="1"/>
  <c r="P3616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238" i="1"/>
  <c r="P1287" i="1"/>
  <c r="P1288" i="1"/>
  <c r="P1289" i="1"/>
  <c r="P3556" i="1"/>
  <c r="P3156" i="1"/>
  <c r="P3516" i="1"/>
  <c r="P3412" i="1"/>
  <c r="P1294" i="1"/>
  <c r="P4006" i="1"/>
  <c r="P1296" i="1"/>
  <c r="P1297" i="1"/>
  <c r="P1298" i="1"/>
  <c r="P4037" i="1"/>
  <c r="P1300" i="1"/>
  <c r="P3517" i="1"/>
  <c r="P3413" i="1"/>
  <c r="P3239" i="1"/>
  <c r="P3333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146" i="1"/>
  <c r="P2893" i="1"/>
  <c r="P2785" i="1"/>
  <c r="P3816" i="1"/>
  <c r="P3621" i="1"/>
  <c r="P2788" i="1"/>
  <c r="P2894" i="1"/>
  <c r="P3243" i="1"/>
  <c r="P3415" i="1"/>
  <c r="P3416" i="1"/>
  <c r="P3244" i="1"/>
  <c r="P3245" i="1"/>
  <c r="P2795" i="1"/>
  <c r="P2796" i="1"/>
  <c r="P2864" i="1"/>
  <c r="P2798" i="1"/>
  <c r="P2799" i="1"/>
  <c r="P2800" i="1"/>
  <c r="P2801" i="1"/>
  <c r="P2802" i="1"/>
  <c r="P2803" i="1"/>
  <c r="P2804" i="1"/>
  <c r="P3927" i="1"/>
  <c r="P2806" i="1"/>
  <c r="P2807" i="1"/>
  <c r="P2808" i="1"/>
  <c r="P3622" i="1"/>
  <c r="P3597" i="1"/>
  <c r="P3334" i="1"/>
  <c r="P3335" i="1"/>
  <c r="P2813" i="1"/>
  <c r="P2814" i="1"/>
  <c r="P3395" i="1"/>
  <c r="P2816" i="1"/>
  <c r="P2817" i="1"/>
  <c r="P2818" i="1"/>
  <c r="P2819" i="1"/>
  <c r="P3930" i="1"/>
  <c r="P2821" i="1"/>
  <c r="P2822" i="1"/>
  <c r="P2823" i="1"/>
  <c r="P3818" i="1"/>
  <c r="P2825" i="1"/>
  <c r="P2857" i="1"/>
  <c r="P2827" i="1"/>
  <c r="P3247" i="1"/>
  <c r="P3248" i="1"/>
  <c r="P2830" i="1"/>
  <c r="P2831" i="1"/>
  <c r="P3417" i="1"/>
  <c r="P3419" i="1"/>
  <c r="P2834" i="1"/>
  <c r="P3393" i="1"/>
  <c r="P2836" i="1"/>
  <c r="P2837" i="1"/>
  <c r="P1304" i="1"/>
  <c r="P2839" i="1"/>
  <c r="P3250" i="1"/>
  <c r="P3518" i="1"/>
  <c r="P2842" i="1"/>
  <c r="P2843" i="1"/>
  <c r="P2844" i="1"/>
  <c r="P3130" i="1"/>
  <c r="P2846" i="1"/>
  <c r="P3859" i="1"/>
  <c r="P3868" i="1"/>
  <c r="P3251" i="1"/>
  <c r="P4083" i="1"/>
  <c r="P2851" i="1"/>
  <c r="P3869" i="1"/>
  <c r="P2853" i="1"/>
  <c r="P3623" i="1"/>
  <c r="P2855" i="1"/>
  <c r="P2856" i="1"/>
  <c r="P2845" i="1"/>
  <c r="P3420" i="1"/>
  <c r="P2859" i="1"/>
  <c r="P2860" i="1"/>
  <c r="P2861" i="1"/>
  <c r="P3559" i="1"/>
  <c r="P2863" i="1"/>
  <c r="P3998" i="1"/>
  <c r="P4094" i="1"/>
  <c r="P2866" i="1"/>
  <c r="P3408" i="1"/>
  <c r="P3624" i="1"/>
  <c r="P3336" i="1"/>
  <c r="P4007" i="1"/>
  <c r="P4038" i="1"/>
  <c r="P3625" i="1"/>
  <c r="P3931" i="1"/>
  <c r="P3423" i="1"/>
  <c r="P3340" i="1"/>
  <c r="P3626" i="1"/>
  <c r="P4039" i="1"/>
  <c r="P4110" i="1"/>
  <c r="P3819" i="1"/>
  <c r="P2880" i="1"/>
  <c r="P3983" i="1"/>
  <c r="P3990" i="1"/>
  <c r="P3732" i="1"/>
  <c r="P2871" i="1"/>
  <c r="P3933" i="1"/>
  <c r="P4093" i="1"/>
  <c r="P1302" i="1"/>
  <c r="P532" i="1"/>
  <c r="P3425" i="1"/>
  <c r="P4070" i="1"/>
  <c r="P3426" i="1"/>
  <c r="P3252" i="1"/>
  <c r="P3934" i="1"/>
  <c r="P3733" i="1"/>
  <c r="P3629" i="1"/>
  <c r="P4096" i="1"/>
  <c r="P2783" i="1"/>
  <c r="P3427" i="1"/>
  <c r="P3991" i="1"/>
  <c r="P3861" i="1"/>
  <c r="P3935" i="1"/>
  <c r="P3735" i="1"/>
  <c r="P2872" i="1"/>
  <c r="P4113" i="1"/>
  <c r="P3650" i="1"/>
  <c r="P2906" i="1"/>
  <c r="P3520" i="1"/>
  <c r="P3820" i="1"/>
  <c r="P3341" i="1"/>
  <c r="P3913" i="1"/>
  <c r="P4115" i="1"/>
  <c r="P2912" i="1"/>
  <c r="P3227" i="1"/>
  <c r="P4005" i="1"/>
  <c r="P3936" i="1"/>
  <c r="P2916" i="1"/>
  <c r="P2917" i="1"/>
  <c r="P2918" i="1"/>
  <c r="P3253" i="1"/>
  <c r="P3653" i="1"/>
  <c r="P2847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657" i="1"/>
  <c r="P2895" i="1"/>
  <c r="P3938" i="1"/>
  <c r="P3660" i="1"/>
  <c r="P3158" i="1"/>
  <c r="P3939" i="1"/>
  <c r="P3661" i="1"/>
  <c r="P3523" i="1"/>
  <c r="P2971" i="1"/>
  <c r="P3821" i="1"/>
  <c r="P3501" i="1"/>
  <c r="P3255" i="1"/>
  <c r="P3663" i="1"/>
  <c r="P3666" i="1"/>
  <c r="P3891" i="1"/>
  <c r="P2978" i="1"/>
  <c r="P3428" i="1"/>
  <c r="P2873" i="1"/>
  <c r="P3668" i="1"/>
  <c r="P3433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4040" i="1"/>
  <c r="P3230" i="1"/>
  <c r="P3149" i="1"/>
  <c r="P3526" i="1"/>
  <c r="P3527" i="1"/>
  <c r="P3154" i="1"/>
  <c r="P3434" i="1"/>
  <c r="P3847" i="1"/>
  <c r="P3157" i="1"/>
  <c r="P3736" i="1"/>
  <c r="P3563" i="1"/>
  <c r="P3670" i="1"/>
  <c r="P3160" i="1"/>
  <c r="P3599" i="1"/>
  <c r="P3163" i="1"/>
  <c r="P3567" i="1"/>
  <c r="P4000" i="1"/>
  <c r="P3342" i="1"/>
  <c r="P2874" i="1"/>
  <c r="P4084" i="1"/>
  <c r="P3435" i="1"/>
  <c r="P3344" i="1"/>
  <c r="P3892" i="1"/>
  <c r="P3258" i="1"/>
  <c r="P3173" i="1"/>
  <c r="P3260" i="1"/>
  <c r="P3943" i="1"/>
  <c r="P3436" i="1"/>
  <c r="P3673" i="1"/>
  <c r="P3235" i="1"/>
  <c r="P3346" i="1"/>
  <c r="P3180" i="1"/>
  <c r="E4" i="6" s="1"/>
  <c r="P3595" i="1"/>
  <c r="P3182" i="1"/>
  <c r="P3183" i="1"/>
  <c r="P3848" i="1"/>
  <c r="P3347" i="1"/>
  <c r="P3596" i="1"/>
  <c r="P3187" i="1"/>
  <c r="P3188" i="1"/>
  <c r="P400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678" i="1"/>
  <c r="P3911" i="1"/>
  <c r="P3437" i="1"/>
  <c r="P4060" i="1"/>
  <c r="P3570" i="1"/>
  <c r="P3215" i="1"/>
  <c r="P3216" i="1"/>
  <c r="P4085" i="1"/>
  <c r="P3218" i="1"/>
  <c r="P3600" i="1"/>
  <c r="P3220" i="1"/>
  <c r="P4041" i="1"/>
  <c r="P4012" i="1"/>
  <c r="P3223" i="1"/>
  <c r="E6" i="6" s="1"/>
  <c r="P3348" i="1"/>
  <c r="P3499" i="1"/>
  <c r="P4075" i="1"/>
  <c r="P3261" i="1"/>
  <c r="P3228" i="1"/>
  <c r="P3229" i="1"/>
  <c r="P3849" i="1"/>
  <c r="P4042" i="1"/>
  <c r="P3391" i="1"/>
  <c r="P2896" i="1"/>
  <c r="P2897" i="1"/>
  <c r="P3679" i="1"/>
  <c r="P3236" i="1"/>
  <c r="P4015" i="1"/>
  <c r="P4044" i="1"/>
  <c r="P4087" i="1"/>
  <c r="P3240" i="1"/>
  <c r="P3241" i="1"/>
  <c r="P3242" i="1"/>
  <c r="P3905" i="1"/>
  <c r="P3944" i="1"/>
  <c r="P3893" i="1"/>
  <c r="P3246" i="1"/>
  <c r="P4058" i="1"/>
  <c r="P3945" i="1"/>
  <c r="P3249" i="1"/>
  <c r="P3993" i="1"/>
  <c r="P3739" i="1"/>
  <c r="P4067" i="1"/>
  <c r="P3161" i="1"/>
  <c r="P3254" i="1"/>
  <c r="P4046" i="1"/>
  <c r="P3256" i="1"/>
  <c r="P3257" i="1"/>
  <c r="P3946" i="1"/>
  <c r="P3259" i="1"/>
  <c r="P3850" i="1"/>
  <c r="P4063" i="1"/>
  <c r="P3681" i="1"/>
  <c r="P3504" i="1"/>
  <c r="P3996" i="1"/>
  <c r="P3350" i="1"/>
  <c r="P3351" i="1"/>
  <c r="P3267" i="1"/>
  <c r="P3823" i="1"/>
  <c r="P4016" i="1"/>
  <c r="P3262" i="1"/>
  <c r="P3271" i="1"/>
  <c r="P3272" i="1"/>
  <c r="P3273" i="1"/>
  <c r="P3947" i="1"/>
  <c r="P3571" i="1"/>
  <c r="P4033" i="1"/>
  <c r="P3231" i="1"/>
  <c r="P3278" i="1"/>
  <c r="P3279" i="1"/>
  <c r="P3280" i="1"/>
  <c r="P3812" i="1"/>
  <c r="P3263" i="1"/>
  <c r="P3682" i="1"/>
  <c r="P4082" i="1"/>
  <c r="P3285" i="1"/>
  <c r="P3438" i="1"/>
  <c r="P3605" i="1"/>
  <c r="P4017" i="1"/>
  <c r="P3289" i="1"/>
  <c r="P3290" i="1"/>
  <c r="P3291" i="1"/>
  <c r="P3292" i="1"/>
  <c r="P2784" i="1"/>
  <c r="P3294" i="1"/>
  <c r="P3295" i="1"/>
  <c r="P3296" i="1"/>
  <c r="P3297" i="1"/>
  <c r="P3298" i="1"/>
  <c r="P3299" i="1"/>
  <c r="P3948" i="1"/>
  <c r="P3439" i="1"/>
  <c r="P3441" i="1"/>
  <c r="P3442" i="1"/>
  <c r="P3304" i="1"/>
  <c r="P3232" i="1"/>
  <c r="P4019" i="1"/>
  <c r="P3572" i="1"/>
  <c r="P3162" i="1"/>
  <c r="P2898" i="1"/>
  <c r="P3528" i="1"/>
  <c r="P3311" i="1"/>
  <c r="P3846" i="1"/>
  <c r="P3356" i="1"/>
  <c r="P3360" i="1"/>
  <c r="P3264" i="1"/>
  <c r="P3316" i="1"/>
  <c r="P3317" i="1"/>
  <c r="P3985" i="1"/>
  <c r="P2979" i="1"/>
  <c r="P3320" i="1"/>
  <c r="P3321" i="1"/>
  <c r="P3361" i="1"/>
  <c r="P2786" i="1"/>
  <c r="P3506" i="1"/>
  <c r="P3325" i="1"/>
  <c r="P3326" i="1"/>
  <c r="P3327" i="1"/>
  <c r="P3894" i="1"/>
  <c r="P3329" i="1"/>
  <c r="P3233" i="1"/>
  <c r="P3331" i="1"/>
  <c r="E5" i="6" s="1"/>
  <c r="P3332" i="1"/>
  <c r="P3683" i="1"/>
  <c r="P3825" i="1"/>
  <c r="P3529" i="1"/>
  <c r="P3553" i="1"/>
  <c r="P3337" i="1"/>
  <c r="P3338" i="1"/>
  <c r="P3339" i="1"/>
  <c r="P4021" i="1"/>
  <c r="P3895" i="1"/>
  <c r="P3443" i="1"/>
  <c r="P3343" i="1"/>
  <c r="P3827" i="1"/>
  <c r="P3345" i="1"/>
  <c r="P3601" i="1"/>
  <c r="P2787" i="1"/>
  <c r="P3164" i="1"/>
  <c r="P3349" i="1"/>
  <c r="P3742" i="1"/>
  <c r="P2899" i="1"/>
  <c r="P3352" i="1"/>
  <c r="P3353" i="1"/>
  <c r="P3354" i="1"/>
  <c r="P3355" i="1"/>
  <c r="P3444" i="1"/>
  <c r="P3357" i="1"/>
  <c r="P3358" i="1"/>
  <c r="P3359" i="1"/>
  <c r="P3949" i="1"/>
  <c r="P3576" i="1"/>
  <c r="P3362" i="1"/>
  <c r="P3684" i="1"/>
  <c r="P2789" i="1"/>
  <c r="P3866" i="1"/>
  <c r="P3366" i="1"/>
  <c r="P3363" i="1"/>
  <c r="P2790" i="1"/>
  <c r="P3369" i="1"/>
  <c r="P2900" i="1"/>
  <c r="P3371" i="1"/>
  <c r="P3165" i="1"/>
  <c r="P533" i="1"/>
  <c r="P2901" i="1"/>
  <c r="P3375" i="1"/>
  <c r="P3376" i="1"/>
  <c r="P3377" i="1"/>
  <c r="P3896" i="1"/>
  <c r="P3379" i="1"/>
  <c r="P3380" i="1"/>
  <c r="P3381" i="1"/>
  <c r="P3445" i="1"/>
  <c r="P3577" i="1"/>
  <c r="P3384" i="1"/>
  <c r="P3225" i="1"/>
  <c r="P3830" i="1"/>
  <c r="P3265" i="1"/>
  <c r="P3266" i="1"/>
  <c r="P3449" i="1"/>
  <c r="P3390" i="1"/>
  <c r="P3952" i="1"/>
  <c r="P3166" i="1"/>
  <c r="P2791" i="1"/>
  <c r="P3394" i="1"/>
  <c r="P3167" i="1"/>
  <c r="P3396" i="1"/>
  <c r="P3397" i="1"/>
  <c r="P3168" i="1"/>
  <c r="P3399" i="1"/>
  <c r="P3578" i="1"/>
  <c r="P3401" i="1"/>
  <c r="P3954" i="1"/>
  <c r="P3403" i="1"/>
  <c r="P4022" i="1"/>
  <c r="P3405" i="1"/>
  <c r="P2792" i="1"/>
  <c r="P3407" i="1"/>
  <c r="P3955" i="1"/>
  <c r="P3409" i="1"/>
  <c r="P2793" i="1"/>
  <c r="P3411" i="1"/>
  <c r="P3450" i="1"/>
  <c r="P4023" i="1"/>
  <c r="P3414" i="1"/>
  <c r="P2794" i="1"/>
  <c r="P3451" i="1"/>
  <c r="P534" i="1"/>
  <c r="P3418" i="1"/>
  <c r="P3222" i="1"/>
  <c r="P3579" i="1"/>
  <c r="P3421" i="1"/>
  <c r="P3422" i="1"/>
  <c r="P3957" i="1"/>
  <c r="P3424" i="1"/>
  <c r="P539" i="1"/>
  <c r="P3831" i="1"/>
  <c r="P4078" i="1"/>
  <c r="P3548" i="1"/>
  <c r="P3429" i="1"/>
  <c r="P3430" i="1"/>
  <c r="P3431" i="1"/>
  <c r="P3432" i="1"/>
  <c r="P3268" i="1"/>
  <c r="P3269" i="1"/>
  <c r="P3912" i="1"/>
  <c r="P3958" i="1"/>
  <c r="P2902" i="1"/>
  <c r="P3685" i="1"/>
  <c r="P3453" i="1"/>
  <c r="P3440" i="1"/>
  <c r="P3131" i="1"/>
  <c r="P3686" i="1"/>
  <c r="P3364" i="1"/>
  <c r="P540" i="1"/>
  <c r="P2903" i="1"/>
  <c r="P3446" i="1"/>
  <c r="P3447" i="1"/>
  <c r="P3448" i="1"/>
  <c r="P2904" i="1"/>
  <c r="P3322" i="1"/>
  <c r="P2879" i="1"/>
  <c r="P3452" i="1"/>
  <c r="P2858" i="1"/>
  <c r="P2905" i="1"/>
  <c r="P3455" i="1"/>
  <c r="P3456" i="1"/>
  <c r="P3959" i="1"/>
  <c r="P3454" i="1"/>
  <c r="P3270" i="1"/>
  <c r="P2892" i="1"/>
  <c r="P3461" i="1"/>
  <c r="P3462" i="1"/>
  <c r="P2797" i="1"/>
  <c r="P1286" i="1"/>
  <c r="P3465" i="1"/>
  <c r="P3687" i="1"/>
  <c r="P3467" i="1"/>
  <c r="P3531" i="1"/>
  <c r="P3457" i="1"/>
  <c r="P3960" i="1"/>
  <c r="P3398" i="1"/>
  <c r="P1290" i="1"/>
  <c r="P3473" i="1"/>
  <c r="P3274" i="1"/>
  <c r="P3604" i="1"/>
  <c r="P3476" i="1"/>
  <c r="E2" i="6" s="1"/>
  <c r="P3477" i="1"/>
  <c r="P1295" i="1"/>
  <c r="P3234" i="1"/>
  <c r="P3275" i="1"/>
  <c r="P3481" i="1"/>
  <c r="P3169" i="1"/>
  <c r="P3483" i="1"/>
  <c r="P3484" i="1"/>
  <c r="P3509" i="1"/>
  <c r="P3365" i="1"/>
  <c r="P3221" i="1"/>
  <c r="P3458" i="1"/>
  <c r="P3489" i="1"/>
  <c r="P3459" i="1"/>
  <c r="P3491" i="1"/>
  <c r="P2907" i="1"/>
  <c r="P2805" i="1"/>
  <c r="P3550" i="1"/>
  <c r="P3170" i="1"/>
  <c r="P1303" i="1"/>
  <c r="P3497" i="1"/>
  <c r="P3460" i="1"/>
  <c r="P3213" i="1"/>
  <c r="P3500" i="1"/>
  <c r="P3276" i="1"/>
  <c r="P2908" i="1"/>
  <c r="P3503" i="1"/>
  <c r="P3582" i="1"/>
  <c r="P3505" i="1"/>
  <c r="P2909" i="1"/>
  <c r="P3367" i="1"/>
  <c r="P3463" i="1"/>
  <c r="P3961" i="1"/>
  <c r="P3510" i="1"/>
  <c r="P3464" i="1"/>
  <c r="P2888" i="1"/>
  <c r="P3513" i="1"/>
  <c r="P3514" i="1"/>
  <c r="P3400" i="1"/>
  <c r="P2809" i="1"/>
  <c r="P3466" i="1"/>
  <c r="P3368" i="1"/>
  <c r="P3519" i="1"/>
  <c r="P3171" i="1"/>
  <c r="P3521" i="1"/>
  <c r="P3522" i="1"/>
  <c r="P1299" i="1"/>
  <c r="P3524" i="1"/>
  <c r="P3525" i="1"/>
  <c r="P3962" i="1"/>
  <c r="P2810" i="1"/>
  <c r="P3507" i="1"/>
  <c r="P3832" i="1"/>
  <c r="P3530" i="1"/>
  <c r="P2811" i="1"/>
  <c r="P3532" i="1"/>
  <c r="P2910" i="1"/>
  <c r="P2891" i="1"/>
  <c r="P2812" i="1"/>
  <c r="P3688" i="1"/>
  <c r="P3537" i="1"/>
  <c r="P3538" i="1"/>
  <c r="P3539" i="1"/>
  <c r="P3540" i="1"/>
  <c r="P2848" i="1"/>
  <c r="P3542" i="1"/>
  <c r="P3543" i="1"/>
  <c r="P3743" i="1"/>
  <c r="P3545" i="1"/>
  <c r="P3370" i="1"/>
  <c r="P1291" i="1"/>
  <c r="P2981" i="1"/>
  <c r="P4088" i="1"/>
  <c r="P3323" i="1"/>
  <c r="P3551" i="1"/>
  <c r="P3552" i="1"/>
  <c r="P3172" i="1"/>
  <c r="P3554" i="1"/>
  <c r="P3744" i="1"/>
  <c r="P3689" i="1"/>
  <c r="P3557" i="1"/>
  <c r="P3558" i="1"/>
  <c r="P4105" i="1"/>
  <c r="P3560" i="1"/>
  <c r="P3561" i="1"/>
  <c r="P3562" i="1"/>
  <c r="P3372" i="1"/>
  <c r="P3564" i="1"/>
  <c r="P3565" i="1"/>
  <c r="P3566" i="1"/>
  <c r="P2889" i="1"/>
  <c r="P3568" i="1"/>
  <c r="P3569" i="1"/>
  <c r="P2911" i="1"/>
  <c r="P3691" i="1"/>
  <c r="P3277" i="1"/>
  <c r="P3573" i="1"/>
  <c r="P3574" i="1"/>
  <c r="P3575" i="1"/>
  <c r="P3815" i="1"/>
  <c r="P3966" i="1"/>
  <c r="P524" i="1"/>
  <c r="P2849" i="1"/>
  <c r="P3580" i="1"/>
  <c r="P3581" i="1"/>
  <c r="P2890" i="1"/>
  <c r="P3583" i="1"/>
  <c r="P2913" i="1"/>
  <c r="P3468" i="1"/>
  <c r="P3586" i="1"/>
  <c r="P3511" i="1"/>
  <c r="P3862" i="1"/>
  <c r="P3589" i="1"/>
  <c r="P3590" i="1"/>
  <c r="P3584" i="1"/>
  <c r="P3592" i="1"/>
  <c r="P2865" i="1"/>
  <c r="P3281" i="1"/>
  <c r="P3469" i="1"/>
  <c r="P3214" i="1"/>
  <c r="P3392" i="1"/>
  <c r="P3598" i="1"/>
  <c r="P3373" i="1"/>
  <c r="P2914" i="1"/>
  <c r="P2815" i="1"/>
  <c r="P523" i="1"/>
  <c r="P3603" i="1"/>
  <c r="P3585" i="1"/>
  <c r="P3174" i="1"/>
  <c r="P3470" i="1"/>
  <c r="P3607" i="1"/>
  <c r="P3608" i="1"/>
  <c r="P3609" i="1"/>
  <c r="P3610" i="1"/>
  <c r="P3611" i="1"/>
  <c r="P3612" i="1"/>
  <c r="P3613" i="1"/>
  <c r="P3614" i="1"/>
  <c r="P3150" i="1"/>
  <c r="P3374" i="1"/>
  <c r="P3617" i="1"/>
  <c r="P3618" i="1"/>
  <c r="P3619" i="1"/>
  <c r="P3620" i="1"/>
  <c r="E3" i="6" s="1"/>
  <c r="P2915" i="1"/>
  <c r="P3978" i="1"/>
  <c r="P3471" i="1"/>
  <c r="P2919" i="1"/>
  <c r="P3378" i="1"/>
  <c r="P3472" i="1"/>
  <c r="P3627" i="1"/>
  <c r="P3628" i="1"/>
  <c r="P3282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4089" i="1"/>
  <c r="P3651" i="1"/>
  <c r="P3652" i="1"/>
  <c r="P2820" i="1"/>
  <c r="P3654" i="1"/>
  <c r="P3655" i="1"/>
  <c r="P3656" i="1"/>
  <c r="P3692" i="1"/>
  <c r="P3658" i="1"/>
  <c r="P3659" i="1"/>
  <c r="P3175" i="1"/>
  <c r="P3474" i="1"/>
  <c r="P3662" i="1"/>
  <c r="P3475" i="1"/>
  <c r="P3664" i="1"/>
  <c r="P3665" i="1"/>
  <c r="P2881" i="1"/>
  <c r="P3667" i="1"/>
  <c r="P3132" i="1"/>
  <c r="P3669" i="1"/>
  <c r="P2920" i="1"/>
  <c r="P3671" i="1"/>
  <c r="P3672" i="1"/>
  <c r="P3533" i="1"/>
  <c r="P3674" i="1"/>
  <c r="P3675" i="1"/>
  <c r="P3676" i="1"/>
  <c r="P3677" i="1"/>
  <c r="P2882" i="1"/>
  <c r="P3994" i="1"/>
  <c r="P3680" i="1"/>
  <c r="P3283" i="1"/>
  <c r="P3478" i="1"/>
  <c r="P2921" i="1"/>
  <c r="P3479" i="1"/>
  <c r="P3534" i="1"/>
  <c r="P2875" i="1"/>
  <c r="P3693" i="1"/>
  <c r="P1301" i="1"/>
  <c r="P3694" i="1"/>
  <c r="P3690" i="1"/>
  <c r="P3480" i="1"/>
  <c r="P3176" i="1"/>
  <c r="P4091" i="1"/>
  <c r="P2963" i="1"/>
  <c r="P3695" i="1"/>
  <c r="P3535" i="1"/>
  <c r="P3587" i="1"/>
  <c r="P3698" i="1"/>
  <c r="P3699" i="1"/>
  <c r="P3696" i="1"/>
  <c r="P3382" i="1"/>
  <c r="P2824" i="1"/>
  <c r="P3703" i="1"/>
  <c r="P3704" i="1"/>
  <c r="P2980" i="1"/>
  <c r="P3706" i="1"/>
  <c r="P3404" i="1"/>
  <c r="P3177" i="1"/>
  <c r="P2964" i="1"/>
  <c r="P2867" i="1"/>
  <c r="P3711" i="1"/>
  <c r="P3153" i="1"/>
  <c r="P2826" i="1"/>
  <c r="P3863" i="1"/>
  <c r="P3284" i="1"/>
  <c r="P3967" i="1"/>
  <c r="P3717" i="1"/>
  <c r="P2883" i="1"/>
  <c r="P3719" i="1"/>
  <c r="P3720" i="1"/>
  <c r="P3721" i="1"/>
  <c r="P3508" i="1"/>
  <c r="P3697" i="1"/>
  <c r="P3724" i="1"/>
  <c r="P3725" i="1"/>
  <c r="P3726" i="1"/>
  <c r="P3727" i="1"/>
  <c r="P2887" i="1"/>
  <c r="P3286" i="1"/>
  <c r="P4048" i="1"/>
  <c r="P3700" i="1"/>
  <c r="P2965" i="1"/>
  <c r="P3745" i="1"/>
  <c r="P3734" i="1"/>
  <c r="P3178" i="1"/>
  <c r="P3179" i="1"/>
  <c r="P3737" i="1"/>
  <c r="P3738" i="1"/>
  <c r="P2868" i="1"/>
  <c r="P3740" i="1"/>
  <c r="P3741" i="1"/>
  <c r="P3287" i="1"/>
  <c r="P4049" i="1"/>
  <c r="P3701" i="1"/>
  <c r="P3328" i="1"/>
  <c r="P3133" i="1"/>
  <c r="P525" i="1"/>
  <c r="P3906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181" i="1"/>
  <c r="P3813" i="1"/>
  <c r="P3814" i="1"/>
  <c r="P3324" i="1"/>
  <c r="P3184" i="1"/>
  <c r="P3817" i="1"/>
  <c r="P3185" i="1"/>
  <c r="P3288" i="1"/>
  <c r="P1292" i="1"/>
  <c r="P2966" i="1"/>
  <c r="P3822" i="1"/>
  <c r="P3536" i="1"/>
  <c r="P3824" i="1"/>
  <c r="P3383" i="1"/>
  <c r="P3826" i="1"/>
  <c r="P3702" i="1"/>
  <c r="P3828" i="1"/>
  <c r="P3829" i="1"/>
  <c r="P3705" i="1"/>
  <c r="P2828" i="1"/>
  <c r="P527" i="1"/>
  <c r="P2829" i="1"/>
  <c r="P3134" i="1"/>
  <c r="P3835" i="1"/>
  <c r="P3836" i="1"/>
  <c r="P3837" i="1"/>
  <c r="P2884" i="1"/>
  <c r="P3839" i="1"/>
  <c r="P3840" i="1"/>
  <c r="P3293" i="1"/>
  <c r="P3842" i="1"/>
  <c r="P3968" i="1"/>
  <c r="P3844" i="1"/>
  <c r="P3707" i="1"/>
  <c r="P3915" i="1"/>
  <c r="P4092" i="1"/>
  <c r="P3852" i="1"/>
  <c r="P3979" i="1"/>
  <c r="P4001" i="1"/>
  <c r="P3851" i="1"/>
  <c r="P2967" i="1"/>
  <c r="P3853" i="1"/>
  <c r="P3969" i="1"/>
  <c r="P4108" i="1"/>
  <c r="P3980" i="1"/>
  <c r="P2968" i="1"/>
  <c r="P3708" i="1"/>
  <c r="P3709" i="1"/>
  <c r="P3860" i="1"/>
  <c r="P3385" i="1"/>
  <c r="P3833" i="1"/>
  <c r="P3300" i="1"/>
  <c r="P3864" i="1"/>
  <c r="P3834" i="1"/>
  <c r="P3710" i="1"/>
  <c r="P3867" i="1"/>
  <c r="P3301" i="1"/>
  <c r="P3302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7" i="1"/>
  <c r="P4024" i="1"/>
  <c r="P2885" i="1"/>
  <c r="P2969" i="1"/>
  <c r="P4100" i="1"/>
  <c r="P4025" i="1"/>
  <c r="P2970" i="1"/>
  <c r="P3217" i="1"/>
  <c r="P3899" i="1"/>
  <c r="P3900" i="1"/>
  <c r="P3970" i="1"/>
  <c r="P3386" i="1"/>
  <c r="P3482" i="1"/>
  <c r="P3904" i="1"/>
  <c r="P3186" i="1"/>
  <c r="P3971" i="1"/>
  <c r="P3907" i="1"/>
  <c r="P3908" i="1"/>
  <c r="P2972" i="1"/>
  <c r="P2876" i="1"/>
  <c r="P4102" i="1"/>
  <c r="P3838" i="1"/>
  <c r="P3898" i="1"/>
  <c r="P4026" i="1"/>
  <c r="P3972" i="1"/>
  <c r="P3916" i="1"/>
  <c r="P3917" i="1"/>
  <c r="P3918" i="1"/>
  <c r="P3919" i="1"/>
  <c r="P3920" i="1"/>
  <c r="P3921" i="1"/>
  <c r="P3922" i="1"/>
  <c r="P3923" i="1"/>
  <c r="P2877" i="1"/>
  <c r="P3925" i="1"/>
  <c r="P4028" i="1"/>
  <c r="P529" i="1"/>
  <c r="P3928" i="1"/>
  <c r="P3929" i="1"/>
  <c r="P3712" i="1"/>
  <c r="P4051" i="1"/>
  <c r="P3932" i="1"/>
  <c r="P3901" i="1"/>
  <c r="P3995" i="1"/>
  <c r="P3854" i="1"/>
  <c r="P3713" i="1"/>
  <c r="P3937" i="1"/>
  <c r="P4052" i="1"/>
  <c r="P3406" i="1"/>
  <c r="P3502" i="1"/>
  <c r="P3941" i="1"/>
  <c r="P3714" i="1"/>
  <c r="P3746" i="1"/>
  <c r="P3137" i="1"/>
  <c r="P3715" i="1"/>
  <c r="P3716" i="1"/>
  <c r="P3303" i="1"/>
  <c r="P3841" i="1"/>
  <c r="P3485" i="1"/>
  <c r="P3950" i="1"/>
  <c r="P3951" i="1"/>
  <c r="P3588" i="1"/>
  <c r="P3953" i="1"/>
  <c r="P4068" i="1"/>
  <c r="P4034" i="1"/>
  <c r="P3956" i="1"/>
  <c r="P3226" i="1"/>
  <c r="P3747" i="1"/>
  <c r="P4069" i="1"/>
  <c r="P3305" i="1"/>
  <c r="P3139" i="1"/>
  <c r="P3486" i="1"/>
  <c r="P3963" i="1"/>
  <c r="P3964" i="1"/>
  <c r="P3965" i="1"/>
  <c r="P3306" i="1"/>
  <c r="P3307" i="1"/>
  <c r="P3865" i="1"/>
  <c r="P3224" i="1"/>
  <c r="P3718" i="1"/>
  <c r="P3402" i="1"/>
  <c r="P4029" i="1"/>
  <c r="P4004" i="1"/>
  <c r="P2973" i="1"/>
  <c r="P3722" i="1"/>
  <c r="P3976" i="1"/>
  <c r="P2862" i="1"/>
  <c r="P3155" i="1"/>
  <c r="P4104" i="1"/>
  <c r="P3308" i="1"/>
  <c r="P3981" i="1"/>
  <c r="P3387" i="1"/>
  <c r="P4079" i="1"/>
  <c r="P3984" i="1"/>
  <c r="P3982" i="1"/>
  <c r="P3986" i="1"/>
  <c r="P3309" i="1"/>
  <c r="P3988" i="1"/>
  <c r="P3989" i="1"/>
  <c r="P3189" i="1"/>
  <c r="P3487" i="1"/>
  <c r="P3992" i="1"/>
  <c r="P2832" i="1"/>
  <c r="P3973" i="1"/>
  <c r="P4101" i="1"/>
  <c r="P3310" i="1"/>
  <c r="P3997" i="1"/>
  <c r="P3488" i="1"/>
  <c r="P3999" i="1"/>
  <c r="P3151" i="1"/>
  <c r="P3855" i="1"/>
  <c r="P3902" i="1"/>
  <c r="P4003" i="1"/>
  <c r="P3152" i="1"/>
  <c r="P3312" i="1"/>
  <c r="P2833" i="1"/>
  <c r="P3490" i="1"/>
  <c r="P4081" i="1"/>
  <c r="P3313" i="1"/>
  <c r="P4010" i="1"/>
  <c r="P4011" i="1"/>
  <c r="P3858" i="1"/>
  <c r="P4013" i="1"/>
  <c r="P4014" i="1"/>
  <c r="P3314" i="1"/>
  <c r="P3910" i="1"/>
  <c r="P3856" i="1"/>
  <c r="P4018" i="1"/>
  <c r="P3974" i="1"/>
  <c r="P4020" i="1"/>
  <c r="P3541" i="1"/>
  <c r="P2850" i="1"/>
  <c r="P4030" i="1"/>
  <c r="P4036" i="1"/>
  <c r="P3857" i="1"/>
  <c r="P2886" i="1"/>
  <c r="P4027" i="1"/>
  <c r="P3591" i="1"/>
  <c r="P3492" i="1"/>
  <c r="P3315" i="1"/>
  <c r="P4053" i="1"/>
  <c r="P3388" i="1"/>
  <c r="P3723" i="1"/>
  <c r="P3845" i="1"/>
  <c r="P4035" i="1"/>
  <c r="P4002" i="1"/>
  <c r="P3975" i="1"/>
  <c r="P3843" i="1"/>
  <c r="P2869" i="1"/>
  <c r="P3389" i="1"/>
  <c r="P2835" i="1"/>
  <c r="P3903" i="1"/>
  <c r="P4043" i="1"/>
  <c r="P3977" i="1"/>
  <c r="P4045" i="1"/>
  <c r="P2852" i="1"/>
  <c r="P4047" i="1"/>
  <c r="P3748" i="1"/>
  <c r="P3728" i="1"/>
  <c r="P4050" i="1"/>
  <c r="P4054" i="1"/>
  <c r="P3210" i="1"/>
  <c r="P2838" i="1"/>
  <c r="P3493" i="1"/>
  <c r="P4055" i="1"/>
  <c r="P3909" i="1"/>
  <c r="P4057" i="1"/>
  <c r="P3211" i="1"/>
  <c r="P4059" i="1"/>
  <c r="P3549" i="1"/>
  <c r="P4061" i="1"/>
  <c r="P4062" i="1"/>
  <c r="P2841" i="1"/>
  <c r="P4056" i="1"/>
  <c r="P4065" i="1"/>
  <c r="P4066" i="1"/>
  <c r="P3593" i="1"/>
  <c r="P4031" i="1"/>
  <c r="P3729" i="1"/>
  <c r="P3515" i="1"/>
  <c r="P4071" i="1"/>
  <c r="P2974" i="1"/>
  <c r="P4073" i="1"/>
  <c r="P4074" i="1"/>
  <c r="P3544" i="1"/>
  <c r="P4076" i="1"/>
  <c r="P4077" i="1"/>
  <c r="P2870" i="1"/>
  <c r="P4032" i="1"/>
  <c r="P4080" i="1"/>
  <c r="P3494" i="1"/>
  <c r="P3495" i="1"/>
  <c r="P3330" i="1"/>
  <c r="P530" i="1"/>
  <c r="P3546" i="1"/>
  <c r="P4086" i="1"/>
  <c r="P3547" i="1"/>
  <c r="P2975" i="1"/>
  <c r="P3914" i="1"/>
  <c r="P4090" i="1"/>
  <c r="P3730" i="1"/>
  <c r="P2976" i="1"/>
  <c r="P3219" i="1"/>
  <c r="P4109" i="1"/>
  <c r="P4095" i="1"/>
  <c r="P3318" i="1"/>
  <c r="P4097" i="1"/>
  <c r="P4098" i="1"/>
  <c r="P4099" i="1"/>
  <c r="P4103" i="1"/>
  <c r="P3602" i="1"/>
  <c r="P1293" i="1"/>
  <c r="P2854" i="1"/>
  <c r="P2840" i="1"/>
  <c r="P2977" i="1"/>
  <c r="P4106" i="1"/>
  <c r="P4107" i="1"/>
  <c r="P3731" i="1"/>
  <c r="P3319" i="1"/>
  <c r="P3496" i="1"/>
  <c r="P4111" i="1"/>
  <c r="P4112" i="1"/>
  <c r="P3498" i="1"/>
  <c r="P4114" i="1"/>
  <c r="P3212" i="1"/>
  <c r="P2" i="1"/>
  <c r="O2736" i="1"/>
  <c r="O2245" i="1"/>
  <c r="O1255" i="1"/>
  <c r="O1014" i="1"/>
  <c r="O2016" i="1"/>
  <c r="O384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3606" i="1"/>
  <c r="O3410" i="1"/>
  <c r="O3615" i="1"/>
  <c r="O526" i="1"/>
  <c r="O3987" i="1"/>
  <c r="O528" i="1"/>
  <c r="O3924" i="1"/>
  <c r="O2982" i="1"/>
  <c r="O531" i="1"/>
  <c r="O3512" i="1"/>
  <c r="O3555" i="1"/>
  <c r="O3926" i="1"/>
  <c r="O535" i="1"/>
  <c r="O536" i="1"/>
  <c r="O537" i="1"/>
  <c r="O538" i="1"/>
  <c r="O3237" i="1"/>
  <c r="O3616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3238" i="1"/>
  <c r="O1287" i="1"/>
  <c r="O1288" i="1"/>
  <c r="O1289" i="1"/>
  <c r="O3556" i="1"/>
  <c r="O3156" i="1"/>
  <c r="O3516" i="1"/>
  <c r="O3412" i="1"/>
  <c r="O1294" i="1"/>
  <c r="O4006" i="1"/>
  <c r="O1296" i="1"/>
  <c r="O1297" i="1"/>
  <c r="O1298" i="1"/>
  <c r="O4037" i="1"/>
  <c r="O1300" i="1"/>
  <c r="O3517" i="1"/>
  <c r="O3413" i="1"/>
  <c r="O3239" i="1"/>
  <c r="O3333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146" i="1"/>
  <c r="O2893" i="1"/>
  <c r="O2785" i="1"/>
  <c r="O3816" i="1"/>
  <c r="O3621" i="1"/>
  <c r="O2788" i="1"/>
  <c r="O2894" i="1"/>
  <c r="O3243" i="1"/>
  <c r="O3415" i="1"/>
  <c r="O3416" i="1"/>
  <c r="O3244" i="1"/>
  <c r="O3245" i="1"/>
  <c r="O2795" i="1"/>
  <c r="O2796" i="1"/>
  <c r="O2864" i="1"/>
  <c r="O2798" i="1"/>
  <c r="O2799" i="1"/>
  <c r="O2800" i="1"/>
  <c r="O2801" i="1"/>
  <c r="O2802" i="1"/>
  <c r="O2803" i="1"/>
  <c r="O2804" i="1"/>
  <c r="O3927" i="1"/>
  <c r="O2806" i="1"/>
  <c r="O2807" i="1"/>
  <c r="O2808" i="1"/>
  <c r="O3622" i="1"/>
  <c r="O3597" i="1"/>
  <c r="O3334" i="1"/>
  <c r="O3335" i="1"/>
  <c r="O2813" i="1"/>
  <c r="O2814" i="1"/>
  <c r="O3395" i="1"/>
  <c r="O2816" i="1"/>
  <c r="O2817" i="1"/>
  <c r="O2818" i="1"/>
  <c r="O2819" i="1"/>
  <c r="O3930" i="1"/>
  <c r="O2821" i="1"/>
  <c r="O2822" i="1"/>
  <c r="O2823" i="1"/>
  <c r="O3818" i="1"/>
  <c r="O2825" i="1"/>
  <c r="O2857" i="1"/>
  <c r="O2827" i="1"/>
  <c r="O3247" i="1"/>
  <c r="O3248" i="1"/>
  <c r="O2830" i="1"/>
  <c r="O2831" i="1"/>
  <c r="O3417" i="1"/>
  <c r="O3419" i="1"/>
  <c r="O2834" i="1"/>
  <c r="O3393" i="1"/>
  <c r="O2836" i="1"/>
  <c r="O2837" i="1"/>
  <c r="O1304" i="1"/>
  <c r="O2839" i="1"/>
  <c r="O3250" i="1"/>
  <c r="O3518" i="1"/>
  <c r="O2842" i="1"/>
  <c r="O2843" i="1"/>
  <c r="O2844" i="1"/>
  <c r="O3130" i="1"/>
  <c r="O2846" i="1"/>
  <c r="O3859" i="1"/>
  <c r="O3868" i="1"/>
  <c r="O3251" i="1"/>
  <c r="O4083" i="1"/>
  <c r="O2851" i="1"/>
  <c r="O3869" i="1"/>
  <c r="O2853" i="1"/>
  <c r="O3623" i="1"/>
  <c r="O2855" i="1"/>
  <c r="O2856" i="1"/>
  <c r="O2845" i="1"/>
  <c r="O3420" i="1"/>
  <c r="O2859" i="1"/>
  <c r="O2860" i="1"/>
  <c r="O2861" i="1"/>
  <c r="O3559" i="1"/>
  <c r="O2863" i="1"/>
  <c r="O3998" i="1"/>
  <c r="O4094" i="1"/>
  <c r="O2866" i="1"/>
  <c r="O3408" i="1"/>
  <c r="O3624" i="1"/>
  <c r="O3336" i="1"/>
  <c r="O4007" i="1"/>
  <c r="O4038" i="1"/>
  <c r="O3625" i="1"/>
  <c r="O3931" i="1"/>
  <c r="O3423" i="1"/>
  <c r="O3340" i="1"/>
  <c r="O3626" i="1"/>
  <c r="O4039" i="1"/>
  <c r="O4110" i="1"/>
  <c r="O3819" i="1"/>
  <c r="O2880" i="1"/>
  <c r="O3983" i="1"/>
  <c r="O3990" i="1"/>
  <c r="O3732" i="1"/>
  <c r="O2871" i="1"/>
  <c r="O3933" i="1"/>
  <c r="O4093" i="1"/>
  <c r="O1302" i="1"/>
  <c r="O532" i="1"/>
  <c r="O3425" i="1"/>
  <c r="O4070" i="1"/>
  <c r="O3426" i="1"/>
  <c r="O3252" i="1"/>
  <c r="O3934" i="1"/>
  <c r="O3733" i="1"/>
  <c r="O3629" i="1"/>
  <c r="O4096" i="1"/>
  <c r="O2783" i="1"/>
  <c r="O3427" i="1"/>
  <c r="O3991" i="1"/>
  <c r="O3861" i="1"/>
  <c r="O3935" i="1"/>
  <c r="O3735" i="1"/>
  <c r="O2872" i="1"/>
  <c r="O4113" i="1"/>
  <c r="O3650" i="1"/>
  <c r="O2906" i="1"/>
  <c r="O3520" i="1"/>
  <c r="O3820" i="1"/>
  <c r="O3341" i="1"/>
  <c r="O3913" i="1"/>
  <c r="O4115" i="1"/>
  <c r="O2912" i="1"/>
  <c r="O3227" i="1"/>
  <c r="O4005" i="1"/>
  <c r="O3936" i="1"/>
  <c r="O2916" i="1"/>
  <c r="O2917" i="1"/>
  <c r="O2918" i="1"/>
  <c r="O3253" i="1"/>
  <c r="O3653" i="1"/>
  <c r="O2847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3657" i="1"/>
  <c r="O2895" i="1"/>
  <c r="O3938" i="1"/>
  <c r="O3660" i="1"/>
  <c r="O3158" i="1"/>
  <c r="O3939" i="1"/>
  <c r="O3661" i="1"/>
  <c r="O3523" i="1"/>
  <c r="O2971" i="1"/>
  <c r="O3821" i="1"/>
  <c r="O3501" i="1"/>
  <c r="O3255" i="1"/>
  <c r="O3663" i="1"/>
  <c r="O3666" i="1"/>
  <c r="O3891" i="1"/>
  <c r="O2978" i="1"/>
  <c r="O3428" i="1"/>
  <c r="O2873" i="1"/>
  <c r="O3668" i="1"/>
  <c r="O3433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4040" i="1"/>
  <c r="O3230" i="1"/>
  <c r="O3149" i="1"/>
  <c r="O3526" i="1"/>
  <c r="O3527" i="1"/>
  <c r="O3154" i="1"/>
  <c r="O3434" i="1"/>
  <c r="O3847" i="1"/>
  <c r="O3157" i="1"/>
  <c r="O3736" i="1"/>
  <c r="O3563" i="1"/>
  <c r="O3670" i="1"/>
  <c r="O3160" i="1"/>
  <c r="O3599" i="1"/>
  <c r="O3163" i="1"/>
  <c r="O3567" i="1"/>
  <c r="O4000" i="1"/>
  <c r="O3342" i="1"/>
  <c r="O2874" i="1"/>
  <c r="O4084" i="1"/>
  <c r="O3435" i="1"/>
  <c r="O3344" i="1"/>
  <c r="O3892" i="1"/>
  <c r="O3258" i="1"/>
  <c r="O3173" i="1"/>
  <c r="O3260" i="1"/>
  <c r="O3943" i="1"/>
  <c r="O3436" i="1"/>
  <c r="O3673" i="1"/>
  <c r="O3235" i="1"/>
  <c r="O3346" i="1"/>
  <c r="O3180" i="1"/>
  <c r="O3595" i="1"/>
  <c r="O3182" i="1"/>
  <c r="O3183" i="1"/>
  <c r="O3848" i="1"/>
  <c r="O3347" i="1"/>
  <c r="O3596" i="1"/>
  <c r="O3187" i="1"/>
  <c r="O3188" i="1"/>
  <c r="O400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678" i="1"/>
  <c r="O3911" i="1"/>
  <c r="O3437" i="1"/>
  <c r="O4060" i="1"/>
  <c r="O3570" i="1"/>
  <c r="O3215" i="1"/>
  <c r="O3216" i="1"/>
  <c r="O4085" i="1"/>
  <c r="O3218" i="1"/>
  <c r="O3600" i="1"/>
  <c r="O3220" i="1"/>
  <c r="O4041" i="1"/>
  <c r="O4012" i="1"/>
  <c r="O3223" i="1"/>
  <c r="O3348" i="1"/>
  <c r="O3499" i="1"/>
  <c r="O4075" i="1"/>
  <c r="O3261" i="1"/>
  <c r="O3228" i="1"/>
  <c r="O3229" i="1"/>
  <c r="O3849" i="1"/>
  <c r="O4042" i="1"/>
  <c r="O3391" i="1"/>
  <c r="O2896" i="1"/>
  <c r="O2897" i="1"/>
  <c r="O3679" i="1"/>
  <c r="O3236" i="1"/>
  <c r="O4015" i="1"/>
  <c r="O4044" i="1"/>
  <c r="O4087" i="1"/>
  <c r="O3240" i="1"/>
  <c r="O3241" i="1"/>
  <c r="O3242" i="1"/>
  <c r="O3905" i="1"/>
  <c r="O3944" i="1"/>
  <c r="O3893" i="1"/>
  <c r="O3246" i="1"/>
  <c r="O4058" i="1"/>
  <c r="O3945" i="1"/>
  <c r="O3249" i="1"/>
  <c r="O3993" i="1"/>
  <c r="O3739" i="1"/>
  <c r="O4067" i="1"/>
  <c r="O3161" i="1"/>
  <c r="O3254" i="1"/>
  <c r="O4046" i="1"/>
  <c r="O3256" i="1"/>
  <c r="O3257" i="1"/>
  <c r="O3946" i="1"/>
  <c r="O3259" i="1"/>
  <c r="O3850" i="1"/>
  <c r="O4063" i="1"/>
  <c r="O3681" i="1"/>
  <c r="O3504" i="1"/>
  <c r="O3996" i="1"/>
  <c r="O3350" i="1"/>
  <c r="O3351" i="1"/>
  <c r="O3267" i="1"/>
  <c r="O3823" i="1"/>
  <c r="O4016" i="1"/>
  <c r="O3262" i="1"/>
  <c r="O3271" i="1"/>
  <c r="O3272" i="1"/>
  <c r="O3273" i="1"/>
  <c r="O3947" i="1"/>
  <c r="O3571" i="1"/>
  <c r="O4033" i="1"/>
  <c r="O3231" i="1"/>
  <c r="O3278" i="1"/>
  <c r="O3279" i="1"/>
  <c r="O3280" i="1"/>
  <c r="O3812" i="1"/>
  <c r="O3263" i="1"/>
  <c r="O3682" i="1"/>
  <c r="O4082" i="1"/>
  <c r="O3285" i="1"/>
  <c r="O3438" i="1"/>
  <c r="O3605" i="1"/>
  <c r="O4017" i="1"/>
  <c r="O3289" i="1"/>
  <c r="O3290" i="1"/>
  <c r="O3291" i="1"/>
  <c r="O3292" i="1"/>
  <c r="O2784" i="1"/>
  <c r="O3294" i="1"/>
  <c r="O3295" i="1"/>
  <c r="O3296" i="1"/>
  <c r="O3297" i="1"/>
  <c r="O3298" i="1"/>
  <c r="O3299" i="1"/>
  <c r="O3948" i="1"/>
  <c r="O3439" i="1"/>
  <c r="O3441" i="1"/>
  <c r="O3442" i="1"/>
  <c r="O3304" i="1"/>
  <c r="O3232" i="1"/>
  <c r="O4019" i="1"/>
  <c r="O3572" i="1"/>
  <c r="O3162" i="1"/>
  <c r="O2898" i="1"/>
  <c r="O3528" i="1"/>
  <c r="O3311" i="1"/>
  <c r="O3846" i="1"/>
  <c r="O3356" i="1"/>
  <c r="O3360" i="1"/>
  <c r="O3264" i="1"/>
  <c r="O3316" i="1"/>
  <c r="O3317" i="1"/>
  <c r="O3985" i="1"/>
  <c r="O2979" i="1"/>
  <c r="O3320" i="1"/>
  <c r="O3321" i="1"/>
  <c r="O3361" i="1"/>
  <c r="O2786" i="1"/>
  <c r="O3506" i="1"/>
  <c r="O3325" i="1"/>
  <c r="O3326" i="1"/>
  <c r="O3327" i="1"/>
  <c r="O3894" i="1"/>
  <c r="O3329" i="1"/>
  <c r="O3233" i="1"/>
  <c r="O3331" i="1"/>
  <c r="O3332" i="1"/>
  <c r="O3683" i="1"/>
  <c r="O3825" i="1"/>
  <c r="O3529" i="1"/>
  <c r="O3553" i="1"/>
  <c r="O3337" i="1"/>
  <c r="O3338" i="1"/>
  <c r="O3339" i="1"/>
  <c r="O4021" i="1"/>
  <c r="O3895" i="1"/>
  <c r="O3443" i="1"/>
  <c r="O3343" i="1"/>
  <c r="O3827" i="1"/>
  <c r="O3345" i="1"/>
  <c r="O3601" i="1"/>
  <c r="O2787" i="1"/>
  <c r="O3164" i="1"/>
  <c r="O3349" i="1"/>
  <c r="O3742" i="1"/>
  <c r="O2899" i="1"/>
  <c r="O3352" i="1"/>
  <c r="O3353" i="1"/>
  <c r="O3354" i="1"/>
  <c r="O3355" i="1"/>
  <c r="O3444" i="1"/>
  <c r="O3357" i="1"/>
  <c r="O3358" i="1"/>
  <c r="O3359" i="1"/>
  <c r="O3949" i="1"/>
  <c r="O3576" i="1"/>
  <c r="O3362" i="1"/>
  <c r="O3684" i="1"/>
  <c r="O2789" i="1"/>
  <c r="O3866" i="1"/>
  <c r="O3366" i="1"/>
  <c r="O3363" i="1"/>
  <c r="O2790" i="1"/>
  <c r="O3369" i="1"/>
  <c r="O2900" i="1"/>
  <c r="O3371" i="1"/>
  <c r="O3165" i="1"/>
  <c r="O533" i="1"/>
  <c r="O2901" i="1"/>
  <c r="O3375" i="1"/>
  <c r="O3376" i="1"/>
  <c r="O3377" i="1"/>
  <c r="O3896" i="1"/>
  <c r="O3379" i="1"/>
  <c r="O3380" i="1"/>
  <c r="O3381" i="1"/>
  <c r="O3445" i="1"/>
  <c r="O3577" i="1"/>
  <c r="O3384" i="1"/>
  <c r="O3225" i="1"/>
  <c r="O3830" i="1"/>
  <c r="O3265" i="1"/>
  <c r="O3266" i="1"/>
  <c r="O3449" i="1"/>
  <c r="O3390" i="1"/>
  <c r="O3952" i="1"/>
  <c r="O3166" i="1"/>
  <c r="O2791" i="1"/>
  <c r="O3394" i="1"/>
  <c r="O3167" i="1"/>
  <c r="O3396" i="1"/>
  <c r="O3397" i="1"/>
  <c r="O3168" i="1"/>
  <c r="O3399" i="1"/>
  <c r="O3578" i="1"/>
  <c r="O3401" i="1"/>
  <c r="O3954" i="1"/>
  <c r="O3403" i="1"/>
  <c r="O4022" i="1"/>
  <c r="O3405" i="1"/>
  <c r="O2792" i="1"/>
  <c r="O3407" i="1"/>
  <c r="O3955" i="1"/>
  <c r="O3409" i="1"/>
  <c r="O2793" i="1"/>
  <c r="O3411" i="1"/>
  <c r="O3450" i="1"/>
  <c r="O4023" i="1"/>
  <c r="O3414" i="1"/>
  <c r="O2794" i="1"/>
  <c r="O3451" i="1"/>
  <c r="O534" i="1"/>
  <c r="O3418" i="1"/>
  <c r="O3222" i="1"/>
  <c r="O3579" i="1"/>
  <c r="O3421" i="1"/>
  <c r="O3422" i="1"/>
  <c r="O3957" i="1"/>
  <c r="O3424" i="1"/>
  <c r="O539" i="1"/>
  <c r="O3831" i="1"/>
  <c r="O4078" i="1"/>
  <c r="O3548" i="1"/>
  <c r="O3429" i="1"/>
  <c r="O3430" i="1"/>
  <c r="O3431" i="1"/>
  <c r="O3432" i="1"/>
  <c r="O3268" i="1"/>
  <c r="O3269" i="1"/>
  <c r="O3912" i="1"/>
  <c r="O3958" i="1"/>
  <c r="O2902" i="1"/>
  <c r="O3685" i="1"/>
  <c r="O3453" i="1"/>
  <c r="O3440" i="1"/>
  <c r="O3131" i="1"/>
  <c r="O3686" i="1"/>
  <c r="O3364" i="1"/>
  <c r="O540" i="1"/>
  <c r="O2903" i="1"/>
  <c r="O3446" i="1"/>
  <c r="O3447" i="1"/>
  <c r="O3448" i="1"/>
  <c r="O2904" i="1"/>
  <c r="O3322" i="1"/>
  <c r="O2879" i="1"/>
  <c r="O3452" i="1"/>
  <c r="O2858" i="1"/>
  <c r="O2905" i="1"/>
  <c r="O3455" i="1"/>
  <c r="O3456" i="1"/>
  <c r="O3959" i="1"/>
  <c r="O3454" i="1"/>
  <c r="O3270" i="1"/>
  <c r="O2892" i="1"/>
  <c r="O3461" i="1"/>
  <c r="O3462" i="1"/>
  <c r="O2797" i="1"/>
  <c r="O1286" i="1"/>
  <c r="O3465" i="1"/>
  <c r="O3687" i="1"/>
  <c r="O3467" i="1"/>
  <c r="O3531" i="1"/>
  <c r="O3457" i="1"/>
  <c r="O3960" i="1"/>
  <c r="O3398" i="1"/>
  <c r="O1290" i="1"/>
  <c r="O3473" i="1"/>
  <c r="O3274" i="1"/>
  <c r="O3604" i="1"/>
  <c r="O3476" i="1"/>
  <c r="O3477" i="1"/>
  <c r="O1295" i="1"/>
  <c r="O3234" i="1"/>
  <c r="O3275" i="1"/>
  <c r="O3481" i="1"/>
  <c r="O3169" i="1"/>
  <c r="O3483" i="1"/>
  <c r="O3484" i="1"/>
  <c r="O3509" i="1"/>
  <c r="O3365" i="1"/>
  <c r="O3221" i="1"/>
  <c r="O3458" i="1"/>
  <c r="O3489" i="1"/>
  <c r="O3459" i="1"/>
  <c r="O3491" i="1"/>
  <c r="O2907" i="1"/>
  <c r="O2805" i="1"/>
  <c r="O3550" i="1"/>
  <c r="O3170" i="1"/>
  <c r="O1303" i="1"/>
  <c r="O3497" i="1"/>
  <c r="O3460" i="1"/>
  <c r="O3213" i="1"/>
  <c r="O3500" i="1"/>
  <c r="O3276" i="1"/>
  <c r="O2908" i="1"/>
  <c r="O3503" i="1"/>
  <c r="O3582" i="1"/>
  <c r="O3505" i="1"/>
  <c r="O2909" i="1"/>
  <c r="O3367" i="1"/>
  <c r="O3463" i="1"/>
  <c r="O3961" i="1"/>
  <c r="O3510" i="1"/>
  <c r="O3464" i="1"/>
  <c r="O2888" i="1"/>
  <c r="O3513" i="1"/>
  <c r="O3514" i="1"/>
  <c r="O3400" i="1"/>
  <c r="O2809" i="1"/>
  <c r="O3466" i="1"/>
  <c r="O3368" i="1"/>
  <c r="O3519" i="1"/>
  <c r="O3171" i="1"/>
  <c r="O3521" i="1"/>
  <c r="O3522" i="1"/>
  <c r="O1299" i="1"/>
  <c r="O3524" i="1"/>
  <c r="O3525" i="1"/>
  <c r="O3962" i="1"/>
  <c r="O2810" i="1"/>
  <c r="O3507" i="1"/>
  <c r="O3832" i="1"/>
  <c r="O3530" i="1"/>
  <c r="O2811" i="1"/>
  <c r="O3532" i="1"/>
  <c r="O2910" i="1"/>
  <c r="O2891" i="1"/>
  <c r="O2812" i="1"/>
  <c r="O3688" i="1"/>
  <c r="O3537" i="1"/>
  <c r="O3538" i="1"/>
  <c r="O3539" i="1"/>
  <c r="O3540" i="1"/>
  <c r="O2848" i="1"/>
  <c r="O3542" i="1"/>
  <c r="O3543" i="1"/>
  <c r="O3743" i="1"/>
  <c r="O3545" i="1"/>
  <c r="O3370" i="1"/>
  <c r="O1291" i="1"/>
  <c r="O2981" i="1"/>
  <c r="O4088" i="1"/>
  <c r="O3323" i="1"/>
  <c r="O3551" i="1"/>
  <c r="O3552" i="1"/>
  <c r="O3172" i="1"/>
  <c r="O3554" i="1"/>
  <c r="O3744" i="1"/>
  <c r="O3689" i="1"/>
  <c r="O3557" i="1"/>
  <c r="O3558" i="1"/>
  <c r="O4105" i="1"/>
  <c r="O3560" i="1"/>
  <c r="O3561" i="1"/>
  <c r="O3562" i="1"/>
  <c r="O3372" i="1"/>
  <c r="O3564" i="1"/>
  <c r="O3565" i="1"/>
  <c r="O3566" i="1"/>
  <c r="O2889" i="1"/>
  <c r="O3568" i="1"/>
  <c r="O3569" i="1"/>
  <c r="O2911" i="1"/>
  <c r="O3691" i="1"/>
  <c r="O3277" i="1"/>
  <c r="O3573" i="1"/>
  <c r="O3574" i="1"/>
  <c r="O3575" i="1"/>
  <c r="O3815" i="1"/>
  <c r="O3966" i="1"/>
  <c r="O524" i="1"/>
  <c r="O2849" i="1"/>
  <c r="O3580" i="1"/>
  <c r="O3581" i="1"/>
  <c r="O2890" i="1"/>
  <c r="O3583" i="1"/>
  <c r="O2913" i="1"/>
  <c r="O3468" i="1"/>
  <c r="O3586" i="1"/>
  <c r="O3511" i="1"/>
  <c r="O3862" i="1"/>
  <c r="O3589" i="1"/>
  <c r="O3590" i="1"/>
  <c r="O3584" i="1"/>
  <c r="O3592" i="1"/>
  <c r="O2865" i="1"/>
  <c r="O3281" i="1"/>
  <c r="O3469" i="1"/>
  <c r="O3214" i="1"/>
  <c r="O3392" i="1"/>
  <c r="O3598" i="1"/>
  <c r="O3373" i="1"/>
  <c r="O2914" i="1"/>
  <c r="O2815" i="1"/>
  <c r="O523" i="1"/>
  <c r="O3603" i="1"/>
  <c r="O3585" i="1"/>
  <c r="O3174" i="1"/>
  <c r="O3470" i="1"/>
  <c r="O3607" i="1"/>
  <c r="O3608" i="1"/>
  <c r="O3609" i="1"/>
  <c r="O3610" i="1"/>
  <c r="O3611" i="1"/>
  <c r="O3612" i="1"/>
  <c r="O3613" i="1"/>
  <c r="O3614" i="1"/>
  <c r="O3150" i="1"/>
  <c r="O3374" i="1"/>
  <c r="O3617" i="1"/>
  <c r="O3618" i="1"/>
  <c r="O3619" i="1"/>
  <c r="O3620" i="1"/>
  <c r="O2915" i="1"/>
  <c r="O3978" i="1"/>
  <c r="O3471" i="1"/>
  <c r="O2919" i="1"/>
  <c r="O3378" i="1"/>
  <c r="O3472" i="1"/>
  <c r="O3627" i="1"/>
  <c r="O3628" i="1"/>
  <c r="O3282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4089" i="1"/>
  <c r="O3651" i="1"/>
  <c r="O3652" i="1"/>
  <c r="O2820" i="1"/>
  <c r="O3654" i="1"/>
  <c r="O3655" i="1"/>
  <c r="O3656" i="1"/>
  <c r="O3692" i="1"/>
  <c r="O3658" i="1"/>
  <c r="O3659" i="1"/>
  <c r="O3175" i="1"/>
  <c r="O3474" i="1"/>
  <c r="O3662" i="1"/>
  <c r="O3475" i="1"/>
  <c r="O3664" i="1"/>
  <c r="O3665" i="1"/>
  <c r="O2881" i="1"/>
  <c r="O3667" i="1"/>
  <c r="O3132" i="1"/>
  <c r="O3669" i="1"/>
  <c r="O2920" i="1"/>
  <c r="O3671" i="1"/>
  <c r="O3672" i="1"/>
  <c r="O3533" i="1"/>
  <c r="O3674" i="1"/>
  <c r="O3675" i="1"/>
  <c r="O3676" i="1"/>
  <c r="O3677" i="1"/>
  <c r="O2882" i="1"/>
  <c r="O3994" i="1"/>
  <c r="O3680" i="1"/>
  <c r="O3283" i="1"/>
  <c r="O3478" i="1"/>
  <c r="O2921" i="1"/>
  <c r="O3479" i="1"/>
  <c r="O3534" i="1"/>
  <c r="O2875" i="1"/>
  <c r="O3693" i="1"/>
  <c r="O1301" i="1"/>
  <c r="O3694" i="1"/>
  <c r="O3690" i="1"/>
  <c r="O3480" i="1"/>
  <c r="O3176" i="1"/>
  <c r="O4091" i="1"/>
  <c r="O2963" i="1"/>
  <c r="O3695" i="1"/>
  <c r="O3535" i="1"/>
  <c r="O3587" i="1"/>
  <c r="O3698" i="1"/>
  <c r="O3699" i="1"/>
  <c r="O3696" i="1"/>
  <c r="O3382" i="1"/>
  <c r="O2824" i="1"/>
  <c r="O3703" i="1"/>
  <c r="O3704" i="1"/>
  <c r="O2980" i="1"/>
  <c r="O3706" i="1"/>
  <c r="O3404" i="1"/>
  <c r="O3177" i="1"/>
  <c r="O2964" i="1"/>
  <c r="O2867" i="1"/>
  <c r="O3711" i="1"/>
  <c r="O3153" i="1"/>
  <c r="O2826" i="1"/>
  <c r="O3863" i="1"/>
  <c r="O3284" i="1"/>
  <c r="O3967" i="1"/>
  <c r="O3717" i="1"/>
  <c r="O2883" i="1"/>
  <c r="O3719" i="1"/>
  <c r="O3720" i="1"/>
  <c r="O3721" i="1"/>
  <c r="O3508" i="1"/>
  <c r="O3697" i="1"/>
  <c r="O3724" i="1"/>
  <c r="O3725" i="1"/>
  <c r="O3726" i="1"/>
  <c r="O3727" i="1"/>
  <c r="O2887" i="1"/>
  <c r="O3286" i="1"/>
  <c r="O4048" i="1"/>
  <c r="O3700" i="1"/>
  <c r="O2965" i="1"/>
  <c r="O3745" i="1"/>
  <c r="O3734" i="1"/>
  <c r="O3178" i="1"/>
  <c r="O3179" i="1"/>
  <c r="O3737" i="1"/>
  <c r="O3738" i="1"/>
  <c r="O2868" i="1"/>
  <c r="O3740" i="1"/>
  <c r="O3741" i="1"/>
  <c r="O3287" i="1"/>
  <c r="O4049" i="1"/>
  <c r="O3701" i="1"/>
  <c r="O3328" i="1"/>
  <c r="O3133" i="1"/>
  <c r="O525" i="1"/>
  <c r="O3906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181" i="1"/>
  <c r="O3813" i="1"/>
  <c r="O3814" i="1"/>
  <c r="O3324" i="1"/>
  <c r="O3184" i="1"/>
  <c r="O3817" i="1"/>
  <c r="O3185" i="1"/>
  <c r="O3288" i="1"/>
  <c r="O1292" i="1"/>
  <c r="O2966" i="1"/>
  <c r="O3822" i="1"/>
  <c r="O3536" i="1"/>
  <c r="O3824" i="1"/>
  <c r="O3383" i="1"/>
  <c r="O3826" i="1"/>
  <c r="O3702" i="1"/>
  <c r="O3828" i="1"/>
  <c r="O3829" i="1"/>
  <c r="O3705" i="1"/>
  <c r="O2828" i="1"/>
  <c r="O527" i="1"/>
  <c r="O2829" i="1"/>
  <c r="O3134" i="1"/>
  <c r="O3835" i="1"/>
  <c r="O3836" i="1"/>
  <c r="O3837" i="1"/>
  <c r="O2884" i="1"/>
  <c r="O3839" i="1"/>
  <c r="O3840" i="1"/>
  <c r="O3293" i="1"/>
  <c r="O3968" i="1"/>
  <c r="O3844" i="1"/>
  <c r="O3707" i="1"/>
  <c r="O3915" i="1"/>
  <c r="O4092" i="1"/>
  <c r="O3852" i="1"/>
  <c r="O3979" i="1"/>
  <c r="O4001" i="1"/>
  <c r="O3851" i="1"/>
  <c r="O2967" i="1"/>
  <c r="O3853" i="1"/>
  <c r="O3969" i="1"/>
  <c r="O4108" i="1"/>
  <c r="O3980" i="1"/>
  <c r="O2968" i="1"/>
  <c r="O3708" i="1"/>
  <c r="O3709" i="1"/>
  <c r="O3860" i="1"/>
  <c r="O3385" i="1"/>
  <c r="O3833" i="1"/>
  <c r="O3300" i="1"/>
  <c r="O3864" i="1"/>
  <c r="O3834" i="1"/>
  <c r="O3710" i="1"/>
  <c r="O3867" i="1"/>
  <c r="O3301" i="1"/>
  <c r="O3302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7" i="1"/>
  <c r="O4024" i="1"/>
  <c r="O2885" i="1"/>
  <c r="O2969" i="1"/>
  <c r="O4100" i="1"/>
  <c r="O4025" i="1"/>
  <c r="O2970" i="1"/>
  <c r="O3217" i="1"/>
  <c r="O3899" i="1"/>
  <c r="O3900" i="1"/>
  <c r="O3970" i="1"/>
  <c r="O3386" i="1"/>
  <c r="O3482" i="1"/>
  <c r="O3904" i="1"/>
  <c r="O3186" i="1"/>
  <c r="O3971" i="1"/>
  <c r="O3907" i="1"/>
  <c r="O3908" i="1"/>
  <c r="O2972" i="1"/>
  <c r="O2876" i="1"/>
  <c r="O4102" i="1"/>
  <c r="O3838" i="1"/>
  <c r="O3898" i="1"/>
  <c r="O4026" i="1"/>
  <c r="O3972" i="1"/>
  <c r="O3916" i="1"/>
  <c r="O3917" i="1"/>
  <c r="O3918" i="1"/>
  <c r="O3919" i="1"/>
  <c r="O3920" i="1"/>
  <c r="O3921" i="1"/>
  <c r="O3922" i="1"/>
  <c r="O3923" i="1"/>
  <c r="O2877" i="1"/>
  <c r="O3925" i="1"/>
  <c r="O4028" i="1"/>
  <c r="O529" i="1"/>
  <c r="O3928" i="1"/>
  <c r="O3929" i="1"/>
  <c r="O3712" i="1"/>
  <c r="O4051" i="1"/>
  <c r="O3932" i="1"/>
  <c r="O3901" i="1"/>
  <c r="O3995" i="1"/>
  <c r="O3854" i="1"/>
  <c r="O3713" i="1"/>
  <c r="O3937" i="1"/>
  <c r="O4052" i="1"/>
  <c r="O3406" i="1"/>
  <c r="O3502" i="1"/>
  <c r="O3941" i="1"/>
  <c r="O3714" i="1"/>
  <c r="O3746" i="1"/>
  <c r="O3137" i="1"/>
  <c r="O3715" i="1"/>
  <c r="O3716" i="1"/>
  <c r="O3303" i="1"/>
  <c r="O3841" i="1"/>
  <c r="O3485" i="1"/>
  <c r="O3950" i="1"/>
  <c r="O3951" i="1"/>
  <c r="O3588" i="1"/>
  <c r="O3953" i="1"/>
  <c r="O4068" i="1"/>
  <c r="O4034" i="1"/>
  <c r="O3956" i="1"/>
  <c r="O3226" i="1"/>
  <c r="O3747" i="1"/>
  <c r="O4069" i="1"/>
  <c r="O3305" i="1"/>
  <c r="O3139" i="1"/>
  <c r="O3486" i="1"/>
  <c r="O3963" i="1"/>
  <c r="O3964" i="1"/>
  <c r="O3965" i="1"/>
  <c r="O3306" i="1"/>
  <c r="O3307" i="1"/>
  <c r="O3865" i="1"/>
  <c r="O3224" i="1"/>
  <c r="O3718" i="1"/>
  <c r="O3402" i="1"/>
  <c r="O4029" i="1"/>
  <c r="O4004" i="1"/>
  <c r="O2973" i="1"/>
  <c r="O3722" i="1"/>
  <c r="O3976" i="1"/>
  <c r="O2862" i="1"/>
  <c r="O3155" i="1"/>
  <c r="O4104" i="1"/>
  <c r="O3308" i="1"/>
  <c r="O3981" i="1"/>
  <c r="O3387" i="1"/>
  <c r="O4079" i="1"/>
  <c r="O3984" i="1"/>
  <c r="O3982" i="1"/>
  <c r="O3986" i="1"/>
  <c r="O3309" i="1"/>
  <c r="O3988" i="1"/>
  <c r="O3989" i="1"/>
  <c r="O3189" i="1"/>
  <c r="O3487" i="1"/>
  <c r="O3992" i="1"/>
  <c r="O2832" i="1"/>
  <c r="O3973" i="1"/>
  <c r="O4101" i="1"/>
  <c r="O3310" i="1"/>
  <c r="O3997" i="1"/>
  <c r="O3488" i="1"/>
  <c r="O3999" i="1"/>
  <c r="O3151" i="1"/>
  <c r="O3855" i="1"/>
  <c r="O3902" i="1"/>
  <c r="O4003" i="1"/>
  <c r="O3152" i="1"/>
  <c r="O3312" i="1"/>
  <c r="O2833" i="1"/>
  <c r="O3490" i="1"/>
  <c r="O4081" i="1"/>
  <c r="O3313" i="1"/>
  <c r="O4010" i="1"/>
  <c r="O4011" i="1"/>
  <c r="O3858" i="1"/>
  <c r="O4013" i="1"/>
  <c r="O4014" i="1"/>
  <c r="O3314" i="1"/>
  <c r="O3910" i="1"/>
  <c r="O3856" i="1"/>
  <c r="O4018" i="1"/>
  <c r="O3974" i="1"/>
  <c r="O4020" i="1"/>
  <c r="O3541" i="1"/>
  <c r="O2850" i="1"/>
  <c r="O4030" i="1"/>
  <c r="O4036" i="1"/>
  <c r="O3857" i="1"/>
  <c r="O2886" i="1"/>
  <c r="O4027" i="1"/>
  <c r="O3591" i="1"/>
  <c r="O3492" i="1"/>
  <c r="O3315" i="1"/>
  <c r="O4053" i="1"/>
  <c r="O3388" i="1"/>
  <c r="O3723" i="1"/>
  <c r="O3845" i="1"/>
  <c r="O4035" i="1"/>
  <c r="O4002" i="1"/>
  <c r="O3975" i="1"/>
  <c r="O3843" i="1"/>
  <c r="O2869" i="1"/>
  <c r="O3389" i="1"/>
  <c r="O2835" i="1"/>
  <c r="O3903" i="1"/>
  <c r="O4043" i="1"/>
  <c r="O3977" i="1"/>
  <c r="O4045" i="1"/>
  <c r="O2852" i="1"/>
  <c r="O4047" i="1"/>
  <c r="O3748" i="1"/>
  <c r="O3728" i="1"/>
  <c r="O4050" i="1"/>
  <c r="O4054" i="1"/>
  <c r="O3210" i="1"/>
  <c r="O2838" i="1"/>
  <c r="O3493" i="1"/>
  <c r="O4055" i="1"/>
  <c r="O3909" i="1"/>
  <c r="O4057" i="1"/>
  <c r="O3211" i="1"/>
  <c r="O4059" i="1"/>
  <c r="O3549" i="1"/>
  <c r="O4061" i="1"/>
  <c r="O4062" i="1"/>
  <c r="O2841" i="1"/>
  <c r="O4056" i="1"/>
  <c r="O4065" i="1"/>
  <c r="O4066" i="1"/>
  <c r="O3593" i="1"/>
  <c r="O4031" i="1"/>
  <c r="O3729" i="1"/>
  <c r="O3515" i="1"/>
  <c r="O4071" i="1"/>
  <c r="O2974" i="1"/>
  <c r="O4073" i="1"/>
  <c r="O4074" i="1"/>
  <c r="O3544" i="1"/>
  <c r="O4076" i="1"/>
  <c r="O4077" i="1"/>
  <c r="O2870" i="1"/>
  <c r="O4032" i="1"/>
  <c r="O4080" i="1"/>
  <c r="O3494" i="1"/>
  <c r="O3495" i="1"/>
  <c r="O3330" i="1"/>
  <c r="O530" i="1"/>
  <c r="O3546" i="1"/>
  <c r="O4086" i="1"/>
  <c r="O3547" i="1"/>
  <c r="O2975" i="1"/>
  <c r="O3914" i="1"/>
  <c r="O4090" i="1"/>
  <c r="O3730" i="1"/>
  <c r="O2976" i="1"/>
  <c r="O3219" i="1"/>
  <c r="O4109" i="1"/>
  <c r="O4095" i="1"/>
  <c r="O3318" i="1"/>
  <c r="O4097" i="1"/>
  <c r="O4098" i="1"/>
  <c r="O4099" i="1"/>
  <c r="O4103" i="1"/>
  <c r="O3602" i="1"/>
  <c r="O1293" i="1"/>
  <c r="O2854" i="1"/>
  <c r="O2840" i="1"/>
  <c r="O2977" i="1"/>
  <c r="O4106" i="1"/>
  <c r="O4107" i="1"/>
  <c r="O3731" i="1"/>
  <c r="O3319" i="1"/>
  <c r="O3496" i="1"/>
  <c r="O4111" i="1"/>
  <c r="O4112" i="1"/>
  <c r="O3498" i="1"/>
  <c r="O4114" i="1"/>
  <c r="O3212" i="1"/>
  <c r="O2" i="1"/>
  <c r="U4022" i="1" l="1"/>
  <c r="U4006" i="1"/>
  <c r="U4002" i="1"/>
  <c r="U3990" i="1"/>
  <c r="U3926" i="1"/>
  <c r="U3906" i="1"/>
  <c r="U3894" i="1"/>
  <c r="U3670" i="1"/>
  <c r="U3606" i="1"/>
  <c r="U3506" i="1"/>
  <c r="U3374" i="1"/>
  <c r="U4031" i="1"/>
  <c r="U3171" i="1"/>
  <c r="U4081" i="1"/>
  <c r="U4029" i="1"/>
  <c r="U4021" i="1"/>
  <c r="U3977" i="1"/>
  <c r="U3949" i="1"/>
  <c r="U3933" i="1"/>
  <c r="U3849" i="1"/>
  <c r="U3713" i="1"/>
  <c r="U3705" i="1"/>
  <c r="U3681" i="1"/>
  <c r="U3585" i="1"/>
  <c r="U3445" i="1"/>
  <c r="U3425" i="1"/>
  <c r="U3281" i="1"/>
  <c r="U2894" i="1"/>
  <c r="U4078" i="1"/>
  <c r="U4034" i="1"/>
  <c r="U3994" i="1"/>
  <c r="U3818" i="1"/>
  <c r="U3490" i="1"/>
  <c r="U3170" i="1"/>
  <c r="U4069" i="1"/>
  <c r="U3821" i="1"/>
  <c r="U3693" i="1"/>
  <c r="U3625" i="1"/>
  <c r="U3577" i="1"/>
  <c r="U3373" i="1"/>
  <c r="U3265" i="1"/>
  <c r="U3261" i="1"/>
  <c r="U2854" i="1"/>
  <c r="U2794" i="1"/>
  <c r="U2786" i="1"/>
  <c r="U4083" i="1"/>
  <c r="U4063" i="1"/>
  <c r="U4023" i="1"/>
  <c r="U4019" i="1"/>
  <c r="U4007" i="1"/>
  <c r="U3995" i="1"/>
  <c r="U3971" i="1"/>
  <c r="U3915" i="1"/>
  <c r="U3855" i="1"/>
  <c r="U3687" i="1"/>
  <c r="U3683" i="1"/>
  <c r="U3475" i="1"/>
  <c r="U3471" i="1"/>
  <c r="U3459" i="1"/>
  <c r="U3367" i="1"/>
  <c r="U3155" i="1"/>
  <c r="U3710" i="1"/>
  <c r="U3694" i="1"/>
  <c r="U3602" i="1"/>
  <c r="U3498" i="1"/>
  <c r="U3478" i="1"/>
  <c r="U2850" i="1"/>
  <c r="U4108" i="1"/>
  <c r="U4096" i="1"/>
  <c r="U4088" i="1"/>
  <c r="U4056" i="1"/>
  <c r="U4044" i="1"/>
  <c r="U3960" i="1"/>
  <c r="U3892" i="1"/>
  <c r="U3868" i="1"/>
  <c r="U3856" i="1"/>
  <c r="U3712" i="1"/>
  <c r="U3624" i="1"/>
  <c r="U3596" i="1"/>
  <c r="U3588" i="1"/>
  <c r="U3512" i="1"/>
  <c r="U3508" i="1"/>
  <c r="U3496" i="1"/>
  <c r="U3488" i="1"/>
  <c r="U3420" i="1"/>
  <c r="U3412" i="1"/>
  <c r="U2901" i="1"/>
  <c r="U4103" i="1"/>
  <c r="U4075" i="1"/>
  <c r="U4067" i="1"/>
  <c r="U3983" i="1"/>
  <c r="U3943" i="1"/>
  <c r="U3935" i="1"/>
  <c r="U3927" i="1"/>
  <c r="U3911" i="1"/>
  <c r="U3895" i="1"/>
  <c r="U3891" i="1"/>
  <c r="U3843" i="1"/>
  <c r="U3831" i="1"/>
  <c r="U3743" i="1"/>
  <c r="U3595" i="1"/>
  <c r="U3555" i="1"/>
  <c r="U3547" i="1"/>
  <c r="U3507" i="1"/>
  <c r="U3499" i="1"/>
  <c r="U3439" i="1"/>
  <c r="U3415" i="1"/>
  <c r="U3391" i="1"/>
  <c r="U3323" i="1"/>
  <c r="U3247" i="1"/>
  <c r="U3243" i="1"/>
  <c r="U3211" i="1"/>
  <c r="U3159" i="1"/>
  <c r="U2976" i="1"/>
  <c r="U4102" i="1"/>
  <c r="U3378" i="1"/>
  <c r="U4113" i="1"/>
  <c r="U4101" i="1"/>
  <c r="U4017" i="1"/>
  <c r="U3973" i="1"/>
  <c r="U3897" i="1"/>
  <c r="U3893" i="1"/>
  <c r="U3865" i="1"/>
  <c r="U3745" i="1"/>
  <c r="U3661" i="1"/>
  <c r="U3501" i="1"/>
  <c r="U3453" i="1"/>
  <c r="U3393" i="1"/>
  <c r="U3309" i="1"/>
  <c r="U3185" i="1"/>
  <c r="U3177" i="1"/>
  <c r="U3149" i="1"/>
  <c r="U2886" i="1"/>
  <c r="U2882" i="1"/>
  <c r="U539" i="1"/>
  <c r="U4110" i="1"/>
  <c r="U4094" i="1"/>
  <c r="U4082" i="1"/>
  <c r="U4070" i="1"/>
  <c r="U4058" i="1"/>
  <c r="U4054" i="1"/>
  <c r="U4046" i="1"/>
  <c r="U4042" i="1"/>
  <c r="U4038" i="1"/>
  <c r="U4030" i="1"/>
  <c r="U4026" i="1"/>
  <c r="U3978" i="1"/>
  <c r="U3974" i="1"/>
  <c r="U3966" i="1"/>
  <c r="U3962" i="1"/>
  <c r="U3958" i="1"/>
  <c r="U3954" i="1"/>
  <c r="U2896" i="1"/>
  <c r="U2864" i="1"/>
  <c r="U3938" i="1"/>
  <c r="U3930" i="1"/>
  <c r="U3914" i="1"/>
  <c r="U3910" i="1"/>
  <c r="U3902" i="1"/>
  <c r="U3866" i="1"/>
  <c r="U3862" i="1"/>
  <c r="U3850" i="1"/>
  <c r="U3846" i="1"/>
  <c r="U3838" i="1"/>
  <c r="U3834" i="1"/>
  <c r="U3830" i="1"/>
  <c r="U3746" i="1"/>
  <c r="U3742" i="1"/>
  <c r="U3730" i="1"/>
  <c r="U3722" i="1"/>
  <c r="U3718" i="1"/>
  <c r="U3714" i="1"/>
  <c r="U3702" i="1"/>
  <c r="U3686" i="1"/>
  <c r="U3682" i="1"/>
  <c r="U3678" i="1"/>
  <c r="U3650" i="1"/>
  <c r="U3626" i="1"/>
  <c r="U3622" i="1"/>
  <c r="U3594" i="1"/>
  <c r="U3578" i="1"/>
  <c r="U3546" i="1"/>
  <c r="U3534" i="1"/>
  <c r="U3502" i="1"/>
  <c r="U3486" i="1"/>
  <c r="U3482" i="1"/>
  <c r="U3474" i="1"/>
  <c r="U3470" i="1"/>
  <c r="U3466" i="1"/>
  <c r="U3458" i="1"/>
  <c r="U3454" i="1"/>
  <c r="U3450" i="1"/>
  <c r="U3442" i="1"/>
  <c r="U3434" i="1"/>
  <c r="U3406" i="1"/>
  <c r="U3398" i="1"/>
  <c r="U3386" i="1"/>
  <c r="U3382" i="1"/>
  <c r="U3370" i="1"/>
  <c r="U3350" i="1"/>
  <c r="U3342" i="1"/>
  <c r="U3334" i="1"/>
  <c r="U3330" i="1"/>
  <c r="U3322" i="1"/>
  <c r="U3318" i="1"/>
  <c r="U3314" i="1"/>
  <c r="U3286" i="1"/>
  <c r="U3266" i="1"/>
  <c r="U3258" i="1"/>
  <c r="U3250" i="1"/>
  <c r="U3238" i="1"/>
  <c r="U3234" i="1"/>
  <c r="U3226" i="1"/>
  <c r="U3222" i="1"/>
  <c r="U3214" i="1"/>
  <c r="U3210" i="1"/>
  <c r="U3186" i="1"/>
  <c r="U3178" i="1"/>
  <c r="U3166" i="1"/>
  <c r="U3158" i="1"/>
  <c r="U2975" i="1"/>
  <c r="U2967" i="1"/>
  <c r="U2963" i="1"/>
  <c r="U2919" i="1"/>
  <c r="U2915" i="1"/>
  <c r="U2891" i="1"/>
  <c r="U2887" i="1"/>
  <c r="U2883" i="1"/>
  <c r="U2879" i="1"/>
  <c r="U2875" i="1"/>
  <c r="U2871" i="1"/>
  <c r="U2791" i="1"/>
  <c r="U2783" i="1"/>
  <c r="U4115" i="1"/>
  <c r="U4091" i="1"/>
  <c r="U4051" i="1"/>
  <c r="U3979" i="1"/>
  <c r="U3975" i="1"/>
  <c r="U3903" i="1"/>
  <c r="U3859" i="1"/>
  <c r="U3847" i="1"/>
  <c r="U3739" i="1"/>
  <c r="U3691" i="1"/>
  <c r="U3663" i="1"/>
  <c r="U3599" i="1"/>
  <c r="U3591" i="1"/>
  <c r="U3563" i="1"/>
  <c r="U3559" i="1"/>
  <c r="U3523" i="1"/>
  <c r="U3495" i="1"/>
  <c r="U3363" i="1"/>
  <c r="U3347" i="1"/>
  <c r="U3335" i="1"/>
  <c r="U3307" i="1"/>
  <c r="U3251" i="1"/>
  <c r="U3227" i="1"/>
  <c r="U3219" i="1"/>
  <c r="U2972" i="1"/>
  <c r="U2920" i="1"/>
  <c r="U2892" i="1"/>
  <c r="U3898" i="1"/>
  <c r="U3550" i="1"/>
  <c r="U3346" i="1"/>
  <c r="U3230" i="1"/>
  <c r="U3174" i="1"/>
  <c r="U3162" i="1"/>
  <c r="U2979" i="1"/>
  <c r="U2867" i="1"/>
  <c r="U2835" i="1"/>
  <c r="U4109" i="1"/>
  <c r="U4105" i="1"/>
  <c r="U4089" i="1"/>
  <c r="U4053" i="1"/>
  <c r="U4049" i="1"/>
  <c r="U4041" i="1"/>
  <c r="U4037" i="1"/>
  <c r="U4033" i="1"/>
  <c r="U4025" i="1"/>
  <c r="U4009" i="1"/>
  <c r="U4005" i="1"/>
  <c r="U4001" i="1"/>
  <c r="U3993" i="1"/>
  <c r="U3985" i="1"/>
  <c r="U3969" i="1"/>
  <c r="U3957" i="1"/>
  <c r="U3945" i="1"/>
  <c r="U3909" i="1"/>
  <c r="U3905" i="1"/>
  <c r="U3901" i="1"/>
  <c r="U3869" i="1"/>
  <c r="U3861" i="1"/>
  <c r="U3857" i="1"/>
  <c r="U3845" i="1"/>
  <c r="U3841" i="1"/>
  <c r="U3833" i="1"/>
  <c r="U3825" i="1"/>
  <c r="U3733" i="1"/>
  <c r="U3729" i="1"/>
  <c r="U3709" i="1"/>
  <c r="U3701" i="1"/>
  <c r="U3697" i="1"/>
  <c r="U3689" i="1"/>
  <c r="U3673" i="1"/>
  <c r="U3657" i="1"/>
  <c r="U3653" i="1"/>
  <c r="U3629" i="1"/>
  <c r="U3621" i="1"/>
  <c r="U3605" i="1"/>
  <c r="U3601" i="1"/>
  <c r="U3593" i="1"/>
  <c r="U3553" i="1"/>
  <c r="U3549" i="1"/>
  <c r="U3541" i="1"/>
  <c r="U3529" i="1"/>
  <c r="U3517" i="1"/>
  <c r="U3509" i="1"/>
  <c r="U3493" i="1"/>
  <c r="U3485" i="1"/>
  <c r="U3469" i="1"/>
  <c r="U3457" i="1"/>
  <c r="U3449" i="1"/>
  <c r="U3441" i="1"/>
  <c r="U3433" i="1"/>
  <c r="U3417" i="1"/>
  <c r="U3413" i="1"/>
  <c r="U3389" i="1"/>
  <c r="U3385" i="1"/>
  <c r="U3365" i="1"/>
  <c r="U3361" i="1"/>
  <c r="U3341" i="1"/>
  <c r="U3333" i="1"/>
  <c r="U3313" i="1"/>
  <c r="U3305" i="1"/>
  <c r="U3301" i="1"/>
  <c r="U3293" i="1"/>
  <c r="U3277" i="1"/>
  <c r="U3269" i="1"/>
  <c r="U3253" i="1"/>
  <c r="U3237" i="1"/>
  <c r="U3233" i="1"/>
  <c r="U3225" i="1"/>
  <c r="U3221" i="1"/>
  <c r="U3217" i="1"/>
  <c r="U3213" i="1"/>
  <c r="U3189" i="1"/>
  <c r="U3181" i="1"/>
  <c r="U3169" i="1"/>
  <c r="U3165" i="1"/>
  <c r="U3161" i="1"/>
  <c r="U3153" i="1"/>
  <c r="U2982" i="1"/>
  <c r="U2974" i="1"/>
  <c r="U2970" i="1"/>
  <c r="U2966" i="1"/>
  <c r="U2914" i="1"/>
  <c r="U2910" i="1"/>
  <c r="U2902" i="1"/>
  <c r="U2898" i="1"/>
  <c r="U2890" i="1"/>
  <c r="U2878" i="1"/>
  <c r="U2874" i="1"/>
  <c r="U2870" i="1"/>
  <c r="U2862" i="1"/>
  <c r="U2838" i="1"/>
  <c r="U2826" i="1"/>
  <c r="U2790" i="1"/>
  <c r="U1303" i="1"/>
  <c r="U1291" i="1"/>
  <c r="U527" i="1"/>
  <c r="U523" i="1"/>
  <c r="U4104" i="1"/>
  <c r="U4100" i="1"/>
  <c r="U4092" i="1"/>
  <c r="U4084" i="1"/>
  <c r="U4072" i="1"/>
  <c r="U4068" i="1"/>
  <c r="U4064" i="1"/>
  <c r="U4060" i="1"/>
  <c r="U4052" i="1"/>
  <c r="U4048" i="1"/>
  <c r="U4040" i="1"/>
  <c r="U4036" i="1"/>
  <c r="U4032" i="1"/>
  <c r="U4028" i="1"/>
  <c r="U4024" i="1"/>
  <c r="U4016" i="1"/>
  <c r="U4012" i="1"/>
  <c r="U4008" i="1"/>
  <c r="U4004" i="1"/>
  <c r="U4000" i="1"/>
  <c r="U3996" i="1"/>
  <c r="U3980" i="1"/>
  <c r="U3972" i="1"/>
  <c r="U3968" i="1"/>
  <c r="U3952" i="1"/>
  <c r="U3948" i="1"/>
  <c r="U3944" i="1"/>
  <c r="U3940" i="1"/>
  <c r="U3936" i="1"/>
  <c r="U3924" i="1"/>
  <c r="U3912" i="1"/>
  <c r="U3896" i="1"/>
  <c r="U3864" i="1"/>
  <c r="U3832" i="1"/>
  <c r="U3820" i="1"/>
  <c r="U3816" i="1"/>
  <c r="U3812" i="1"/>
  <c r="U3748" i="1"/>
  <c r="U3744" i="1"/>
  <c r="U3736" i="1"/>
  <c r="U3732" i="1"/>
  <c r="U3728" i="1"/>
  <c r="U3716" i="1"/>
  <c r="U3708" i="1"/>
  <c r="U3700" i="1"/>
  <c r="U3696" i="1"/>
  <c r="U3692" i="1"/>
  <c r="U3684" i="1"/>
  <c r="U3668" i="1"/>
  <c r="U3660" i="1"/>
  <c r="U3616" i="1"/>
  <c r="U3604" i="1"/>
  <c r="U3600" i="1"/>
  <c r="U3584" i="1"/>
  <c r="U3576" i="1"/>
  <c r="U3572" i="1"/>
  <c r="U3556" i="1"/>
  <c r="U3548" i="1"/>
  <c r="U3544" i="1"/>
  <c r="U3536" i="1"/>
  <c r="U3528" i="1"/>
  <c r="U3520" i="1"/>
  <c r="U3516" i="1"/>
  <c r="U3504" i="1"/>
  <c r="U3492" i="1"/>
  <c r="U3480" i="1"/>
  <c r="U3472" i="1"/>
  <c r="U3468" i="1"/>
  <c r="U3464" i="1"/>
  <c r="U3460" i="1"/>
  <c r="U3444" i="1"/>
  <c r="U3416" i="1"/>
  <c r="U3408" i="1"/>
  <c r="U3404" i="1"/>
  <c r="U3400" i="1"/>
  <c r="U3392" i="1"/>
  <c r="U3388" i="1"/>
  <c r="U3372" i="1"/>
  <c r="U3368" i="1"/>
  <c r="U3364" i="1"/>
  <c r="U3360" i="1"/>
  <c r="U3356" i="1"/>
  <c r="U3348" i="1"/>
  <c r="U3344" i="1"/>
  <c r="U3340" i="1"/>
  <c r="U3336" i="1"/>
  <c r="U3328" i="1"/>
  <c r="U3324" i="1"/>
  <c r="U3312" i="1"/>
  <c r="U3308" i="1"/>
  <c r="U3300" i="1"/>
  <c r="U3284" i="1"/>
  <c r="U3276" i="1"/>
  <c r="U3268" i="1"/>
  <c r="U3260" i="1"/>
  <c r="U3252" i="1"/>
  <c r="U3248" i="1"/>
  <c r="U3244" i="1"/>
  <c r="U3232" i="1"/>
  <c r="U3224" i="1"/>
  <c r="U3212" i="1"/>
  <c r="U3184" i="1"/>
  <c r="U3176" i="1"/>
  <c r="U3172" i="1"/>
  <c r="U3168" i="1"/>
  <c r="U3164" i="1"/>
  <c r="U3160" i="1"/>
  <c r="U3152" i="1"/>
  <c r="U2981" i="1"/>
  <c r="U2977" i="1"/>
  <c r="U2973" i="1"/>
  <c r="U2969" i="1"/>
  <c r="U2921" i="1"/>
  <c r="U2897" i="1"/>
  <c r="U2893" i="1"/>
  <c r="U2889" i="1"/>
  <c r="U2885" i="1"/>
  <c r="U2881" i="1"/>
  <c r="U2877" i="1"/>
  <c r="U2873" i="1"/>
  <c r="U2869" i="1"/>
  <c r="U2865" i="1"/>
  <c r="U2845" i="1"/>
  <c r="U2841" i="1"/>
  <c r="U2833" i="1"/>
  <c r="U2809" i="1"/>
  <c r="U2797" i="1"/>
  <c r="U2793" i="1"/>
  <c r="U2789" i="1"/>
  <c r="U1302" i="1"/>
  <c r="U530" i="1"/>
  <c r="E13" i="21"/>
  <c r="E12" i="21"/>
  <c r="E11" i="21"/>
  <c r="E10" i="21"/>
  <c r="E9" i="21"/>
  <c r="E8" i="21"/>
  <c r="E7" i="21"/>
  <c r="E6" i="21"/>
  <c r="E5" i="21"/>
  <c r="E4" i="21"/>
  <c r="E3" i="21"/>
  <c r="E2" i="21"/>
  <c r="U3685" i="1"/>
  <c r="U1687" i="1"/>
  <c r="U3533" i="1"/>
  <c r="U3513" i="1"/>
  <c r="U3437" i="1"/>
  <c r="U3289" i="1"/>
  <c r="U3098" i="1"/>
  <c r="U3090" i="1"/>
  <c r="U3030" i="1"/>
  <c r="U2950" i="1"/>
  <c r="U2946" i="1"/>
  <c r="U2858" i="1"/>
  <c r="U2822" i="1"/>
  <c r="U2814" i="1"/>
  <c r="U2810" i="1"/>
  <c r="U2806" i="1"/>
  <c r="U2697" i="1"/>
  <c r="U2601" i="1"/>
  <c r="U2589" i="1"/>
  <c r="U2513" i="1"/>
  <c r="U2453" i="1"/>
  <c r="U2445" i="1"/>
  <c r="U2389" i="1"/>
  <c r="U2385" i="1"/>
  <c r="U2319" i="1"/>
  <c r="U2307" i="1"/>
  <c r="U2235" i="1"/>
  <c r="U2183" i="1"/>
  <c r="U2171" i="1"/>
  <c r="U2167" i="1"/>
  <c r="U2159" i="1"/>
  <c r="U2155" i="1"/>
  <c r="U2135" i="1"/>
  <c r="U2123" i="1"/>
  <c r="U2115" i="1"/>
  <c r="U2111" i="1"/>
  <c r="U2107" i="1"/>
  <c r="U2091" i="1"/>
  <c r="U2083" i="1"/>
  <c r="U2071" i="1"/>
  <c r="U2055" i="1"/>
  <c r="U2047" i="1"/>
  <c r="U1987" i="1"/>
  <c r="U1871" i="1"/>
  <c r="U1827" i="1"/>
  <c r="U1823" i="1"/>
  <c r="U1819" i="1"/>
  <c r="U3145" i="1"/>
  <c r="U1815" i="1"/>
  <c r="U1811" i="1"/>
  <c r="U1799" i="1"/>
  <c r="U1783" i="1"/>
  <c r="U1771" i="1"/>
  <c r="U1715" i="1"/>
  <c r="U1707" i="1"/>
  <c r="U1675" i="1"/>
  <c r="U1671" i="1"/>
  <c r="U1659" i="1"/>
  <c r="U1603" i="1"/>
  <c r="U1587" i="1"/>
  <c r="U1575" i="1"/>
  <c r="U1571" i="1"/>
  <c r="U1563" i="1"/>
  <c r="U1555" i="1"/>
  <c r="U1551" i="1"/>
  <c r="U1547" i="1"/>
  <c r="U1539" i="1"/>
  <c r="U1531" i="1"/>
  <c r="U1527" i="1"/>
  <c r="U1523" i="1"/>
  <c r="U1519" i="1"/>
  <c r="U1515" i="1"/>
  <c r="U1511" i="1"/>
  <c r="U1507" i="1"/>
  <c r="U1499" i="1"/>
  <c r="U1495" i="1"/>
  <c r="U1491" i="1"/>
  <c r="U1471" i="1"/>
  <c r="U1467" i="1"/>
  <c r="U1463" i="1"/>
  <c r="U1459" i="1"/>
  <c r="U1439" i="1"/>
  <c r="U1431" i="1"/>
  <c r="U1403" i="1"/>
  <c r="U1363" i="1"/>
  <c r="U1355" i="1"/>
  <c r="U1335" i="1"/>
  <c r="U1331" i="1"/>
  <c r="U1323" i="1"/>
  <c r="U1299" i="1"/>
  <c r="U1295" i="1"/>
  <c r="U1283" i="1"/>
  <c r="U1279" i="1"/>
  <c r="U1267" i="1"/>
  <c r="U1259" i="1"/>
  <c r="U1247" i="1"/>
  <c r="U1235" i="1"/>
  <c r="U3636" i="1"/>
  <c r="U3632" i="1"/>
  <c r="U3532" i="1"/>
  <c r="U3436" i="1"/>
  <c r="U3428" i="1"/>
  <c r="U3316" i="1"/>
  <c r="U3292" i="1"/>
  <c r="U3288" i="1"/>
  <c r="U3264" i="1"/>
  <c r="U3156" i="1"/>
  <c r="U3101" i="1"/>
  <c r="U3093" i="1"/>
  <c r="U3089" i="1"/>
  <c r="U3085" i="1"/>
  <c r="U3081" i="1"/>
  <c r="U3073" i="1"/>
  <c r="U2965" i="1"/>
  <c r="U2917" i="1"/>
  <c r="U2913" i="1"/>
  <c r="U2909" i="1"/>
  <c r="U2905" i="1"/>
  <c r="U2857" i="1"/>
  <c r="U2849" i="1"/>
  <c r="U2829" i="1"/>
  <c r="U2825" i="1"/>
  <c r="U2813" i="1"/>
  <c r="U2805" i="1"/>
  <c r="U2773" i="1"/>
  <c r="U2769" i="1"/>
  <c r="U2765" i="1"/>
  <c r="U2749" i="1"/>
  <c r="U2696" i="1"/>
  <c r="U2600" i="1"/>
  <c r="U2596" i="1"/>
  <c r="U2588" i="1"/>
  <c r="U2556" i="1"/>
  <c r="U2536" i="1"/>
  <c r="U2532" i="1"/>
  <c r="U2524" i="1"/>
  <c r="U2508" i="1"/>
  <c r="U2504" i="1"/>
  <c r="U2492" i="1"/>
  <c r="U2476" i="1"/>
  <c r="U2444" i="1"/>
  <c r="U2416" i="1"/>
  <c r="U2348" i="1"/>
  <c r="U2322" i="1"/>
  <c r="U2318" i="1"/>
  <c r="U2314" i="1"/>
  <c r="U2262" i="1"/>
  <c r="U2230" i="1"/>
  <c r="U2226" i="1"/>
  <c r="U2218" i="1"/>
  <c r="U2214" i="1"/>
  <c r="U2186" i="1"/>
  <c r="U2182" i="1"/>
  <c r="U2178" i="1"/>
  <c r="U2174" i="1"/>
  <c r="U2170" i="1"/>
  <c r="U2166" i="1"/>
  <c r="U2162" i="1"/>
  <c r="U2142" i="1"/>
  <c r="U2138" i="1"/>
  <c r="U2134" i="1"/>
  <c r="U2130" i="1"/>
  <c r="U2126" i="1"/>
  <c r="U2110" i="1"/>
  <c r="U2102" i="1"/>
  <c r="U2098" i="1"/>
  <c r="U2090" i="1"/>
  <c r="U2086" i="1"/>
  <c r="U2082" i="1"/>
  <c r="U2070" i="1"/>
  <c r="U2058" i="1"/>
  <c r="U2054" i="1"/>
  <c r="U2046" i="1"/>
  <c r="U2014" i="1"/>
  <c r="U1882" i="1"/>
  <c r="U1874" i="1"/>
  <c r="U1870" i="1"/>
  <c r="U1866" i="1"/>
  <c r="U4114" i="1"/>
  <c r="U3998" i="1"/>
  <c r="U3982" i="1"/>
  <c r="U3970" i="1"/>
  <c r="U3934" i="1"/>
  <c r="U3878" i="1"/>
  <c r="U3858" i="1"/>
  <c r="U3854" i="1"/>
  <c r="U3822" i="1"/>
  <c r="U3810" i="1"/>
  <c r="U3758" i="1"/>
  <c r="U3666" i="1"/>
  <c r="U3654" i="1"/>
  <c r="U3642" i="1"/>
  <c r="U3634" i="1"/>
  <c r="U3598" i="1"/>
  <c r="U3582" i="1"/>
  <c r="U3530" i="1"/>
  <c r="U3526" i="1"/>
  <c r="U3522" i="1"/>
  <c r="U3518" i="1"/>
  <c r="U3514" i="1"/>
  <c r="U3494" i="1"/>
  <c r="U3438" i="1"/>
  <c r="U3426" i="1"/>
  <c r="U3422" i="1"/>
  <c r="U3414" i="1"/>
  <c r="U3410" i="1"/>
  <c r="U3402" i="1"/>
  <c r="U3390" i="1"/>
  <c r="U3310" i="1"/>
  <c r="U3306" i="1"/>
  <c r="U3302" i="1"/>
  <c r="U3282" i="1"/>
  <c r="U3278" i="1"/>
  <c r="U3274" i="1"/>
  <c r="U3270" i="1"/>
  <c r="U3262" i="1"/>
  <c r="U1183" i="1"/>
  <c r="U1179" i="1"/>
  <c r="U1147" i="1"/>
  <c r="U1143" i="1"/>
  <c r="U1139" i="1"/>
  <c r="U1135" i="1"/>
  <c r="U1127" i="1"/>
  <c r="U1119" i="1"/>
  <c r="U1115" i="1"/>
  <c r="U1099" i="1"/>
  <c r="U1095" i="1"/>
  <c r="U1091" i="1"/>
  <c r="U1087" i="1"/>
  <c r="U1083" i="1"/>
  <c r="U1079" i="1"/>
  <c r="U1075" i="1"/>
  <c r="U1071" i="1"/>
  <c r="U1063" i="1"/>
  <c r="U1055" i="1"/>
  <c r="U1051" i="1"/>
  <c r="U1031" i="1"/>
  <c r="U1027" i="1"/>
  <c r="U983" i="1"/>
  <c r="U979" i="1"/>
  <c r="U927" i="1"/>
  <c r="U919" i="1"/>
  <c r="U915" i="1"/>
  <c r="U907" i="1"/>
  <c r="U903" i="1"/>
  <c r="U899" i="1"/>
  <c r="U895" i="1"/>
  <c r="U891" i="1"/>
  <c r="U887" i="1"/>
  <c r="U879" i="1"/>
  <c r="U875" i="1"/>
  <c r="U871" i="1"/>
  <c r="U867" i="1"/>
  <c r="U863" i="1"/>
  <c r="U859" i="1"/>
  <c r="U855" i="1"/>
  <c r="U851" i="1"/>
  <c r="U847" i="1"/>
  <c r="U843" i="1"/>
  <c r="U835" i="1"/>
  <c r="U831" i="1"/>
  <c r="U827" i="1"/>
  <c r="U823" i="1"/>
  <c r="U819" i="1"/>
  <c r="U815" i="1"/>
  <c r="U811" i="1"/>
  <c r="U807" i="1"/>
  <c r="U799" i="1"/>
  <c r="U795" i="1"/>
  <c r="U791" i="1"/>
  <c r="U779" i="1"/>
  <c r="U771" i="1"/>
  <c r="U763" i="1"/>
  <c r="U747" i="1"/>
  <c r="U731" i="1"/>
  <c r="U727" i="1"/>
  <c r="U719" i="1"/>
  <c r="U715" i="1"/>
  <c r="U711" i="1"/>
  <c r="U707" i="1"/>
  <c r="U699" i="1"/>
  <c r="U695" i="1"/>
  <c r="U691" i="1"/>
  <c r="U687" i="1"/>
  <c r="U683" i="1"/>
  <c r="U663" i="1"/>
  <c r="U655" i="1"/>
  <c r="U651" i="1"/>
  <c r="U647" i="1"/>
  <c r="U643" i="1"/>
  <c r="U619" i="1"/>
  <c r="U611" i="1"/>
  <c r="U603" i="1"/>
  <c r="U599" i="1"/>
  <c r="U595" i="1"/>
  <c r="U587" i="1"/>
  <c r="U583" i="1"/>
  <c r="U575" i="1"/>
  <c r="U571" i="1"/>
  <c r="U567" i="1"/>
  <c r="U563" i="1"/>
  <c r="U551" i="1"/>
  <c r="U535" i="1"/>
  <c r="U519" i="1"/>
  <c r="U511" i="1"/>
  <c r="U503" i="1"/>
  <c r="U467" i="1"/>
  <c r="U459" i="1"/>
  <c r="U455" i="1"/>
  <c r="U451" i="1"/>
  <c r="U443" i="1"/>
  <c r="U439" i="1"/>
  <c r="U435" i="1"/>
  <c r="U431" i="1"/>
  <c r="U427" i="1"/>
  <c r="U423" i="1"/>
  <c r="U419" i="1"/>
  <c r="U407" i="1"/>
  <c r="U403" i="1"/>
  <c r="U395" i="1"/>
  <c r="U391" i="1"/>
  <c r="U375" i="1"/>
  <c r="U371" i="1"/>
  <c r="U367" i="1"/>
  <c r="U363" i="1"/>
  <c r="U355" i="1"/>
  <c r="U351" i="1"/>
  <c r="U347" i="1"/>
  <c r="U343" i="1"/>
  <c r="U339" i="1"/>
  <c r="U335" i="1"/>
  <c r="U331" i="1"/>
  <c r="U327" i="1"/>
  <c r="U323" i="1"/>
  <c r="U319" i="1"/>
  <c r="U307" i="1"/>
  <c r="U299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35" i="1"/>
  <c r="U231" i="1"/>
  <c r="U223" i="1"/>
  <c r="U219" i="1"/>
  <c r="U207" i="1"/>
  <c r="U203" i="1"/>
  <c r="U199" i="1"/>
  <c r="U187" i="1"/>
  <c r="U171" i="1"/>
  <c r="U163" i="1"/>
  <c r="U131" i="1"/>
  <c r="U127" i="1"/>
  <c r="U119" i="1"/>
  <c r="U115" i="1"/>
  <c r="U111" i="1"/>
  <c r="U107" i="1"/>
  <c r="U103" i="1"/>
  <c r="U95" i="1"/>
  <c r="U91" i="1"/>
  <c r="U87" i="1"/>
  <c r="U83" i="1"/>
  <c r="U79" i="1"/>
  <c r="U67" i="1"/>
  <c r="U63" i="1"/>
  <c r="U59" i="1"/>
  <c r="U55" i="1"/>
  <c r="U47" i="1"/>
  <c r="U39" i="1"/>
  <c r="U35" i="1"/>
  <c r="U31" i="1"/>
  <c r="U27" i="1"/>
  <c r="U23" i="1"/>
  <c r="U15" i="1"/>
  <c r="U1862" i="1"/>
  <c r="U1854" i="1"/>
  <c r="U1838" i="1"/>
  <c r="U1834" i="1"/>
  <c r="U1826" i="1"/>
  <c r="U1822" i="1"/>
  <c r="U1818" i="1"/>
  <c r="U1810" i="1"/>
  <c r="U1806" i="1"/>
  <c r="U1802" i="1"/>
  <c r="U1798" i="1"/>
  <c r="U1790" i="1"/>
  <c r="U1786" i="1"/>
  <c r="U1782" i="1"/>
  <c r="U1778" i="1"/>
  <c r="U1754" i="1"/>
  <c r="U1734" i="1"/>
  <c r="U1718" i="1"/>
  <c r="U1706" i="1"/>
  <c r="U1682" i="1"/>
  <c r="U1678" i="1"/>
  <c r="U1674" i="1"/>
  <c r="U1662" i="1"/>
  <c r="U1654" i="1"/>
  <c r="U1618" i="1"/>
  <c r="U1614" i="1"/>
  <c r="U1602" i="1"/>
  <c r="U1594" i="1"/>
  <c r="U1590" i="1"/>
  <c r="U1586" i="1"/>
  <c r="U1570" i="1"/>
  <c r="U1562" i="1"/>
  <c r="U1558" i="1"/>
  <c r="U1550" i="1"/>
  <c r="U1542" i="1"/>
  <c r="U1534" i="1"/>
  <c r="U1530" i="1"/>
  <c r="U1526" i="1"/>
  <c r="U1522" i="1"/>
  <c r="U1518" i="1"/>
  <c r="U1510" i="1"/>
  <c r="U1502" i="1"/>
  <c r="U1498" i="1"/>
  <c r="U1494" i="1"/>
  <c r="U1490" i="1"/>
  <c r="U1486" i="1"/>
  <c r="U1478" i="1"/>
  <c r="U1474" i="1"/>
  <c r="U1458" i="1"/>
  <c r="U1442" i="1"/>
  <c r="U1434" i="1"/>
  <c r="U1422" i="1"/>
  <c r="U1410" i="1"/>
  <c r="U1362" i="1"/>
  <c r="U1334" i="1"/>
  <c r="U1330" i="1"/>
  <c r="U1322" i="1"/>
  <c r="U1298" i="1"/>
  <c r="U1294" i="1"/>
  <c r="U1290" i="1"/>
  <c r="U1286" i="1"/>
  <c r="U1282" i="1"/>
  <c r="U1278" i="1"/>
  <c r="U1274" i="1"/>
  <c r="U1270" i="1"/>
  <c r="U1266" i="1"/>
  <c r="U1262" i="1"/>
  <c r="U1254" i="1"/>
  <c r="U1250" i="1"/>
  <c r="U1234" i="1"/>
  <c r="U1214" i="1"/>
  <c r="U1206" i="1"/>
  <c r="U1202" i="1"/>
  <c r="U1170" i="1"/>
  <c r="U1166" i="1"/>
  <c r="U1158" i="1"/>
  <c r="U1154" i="1"/>
  <c r="U1150" i="1"/>
  <c r="U1146" i="1"/>
  <c r="U1142" i="1"/>
  <c r="U1138" i="1"/>
  <c r="U1134" i="1"/>
  <c r="U1130" i="1"/>
  <c r="U1126" i="1"/>
  <c r="U1122" i="1"/>
  <c r="U1118" i="1"/>
  <c r="U1114" i="1"/>
  <c r="U1110" i="1"/>
  <c r="U1106" i="1"/>
  <c r="U1102" i="1"/>
  <c r="U1098" i="1"/>
  <c r="U1094" i="1"/>
  <c r="U1086" i="1"/>
  <c r="U1082" i="1"/>
  <c r="U1066" i="1"/>
  <c r="U1058" i="1"/>
  <c r="U1038" i="1"/>
  <c r="U1022" i="1"/>
  <c r="U1006" i="1"/>
  <c r="U986" i="1"/>
  <c r="U982" i="1"/>
  <c r="U978" i="1"/>
  <c r="U974" i="1"/>
  <c r="U970" i="1"/>
  <c r="U966" i="1"/>
  <c r="U954" i="1"/>
  <c r="U946" i="1"/>
  <c r="U926" i="1"/>
  <c r="U922" i="1"/>
  <c r="U918" i="1"/>
  <c r="U914" i="1"/>
  <c r="U898" i="1"/>
  <c r="U894" i="1"/>
  <c r="U890" i="1"/>
  <c r="U882" i="1"/>
  <c r="U878" i="1"/>
  <c r="U874" i="1"/>
  <c r="U870" i="1"/>
  <c r="U866" i="1"/>
  <c r="U862" i="1"/>
  <c r="U858" i="1"/>
  <c r="U854" i="1"/>
  <c r="U850" i="1"/>
  <c r="U846" i="1"/>
  <c r="U842" i="1"/>
  <c r="U838" i="1"/>
  <c r="U834" i="1"/>
  <c r="U830" i="1"/>
  <c r="U826" i="1"/>
  <c r="U806" i="1"/>
  <c r="U802" i="1"/>
  <c r="U790" i="1"/>
  <c r="U778" i="1"/>
  <c r="U754" i="1"/>
  <c r="U746" i="1"/>
  <c r="U738" i="1"/>
  <c r="U734" i="1"/>
  <c r="U730" i="1"/>
  <c r="U726" i="1"/>
  <c r="U722" i="1"/>
  <c r="U718" i="1"/>
  <c r="U714" i="1"/>
  <c r="U710" i="1"/>
  <c r="U706" i="1"/>
  <c r="U702" i="1"/>
  <c r="U698" i="1"/>
  <c r="U694" i="1"/>
  <c r="U678" i="1"/>
  <c r="U666" i="1"/>
  <c r="U662" i="1"/>
  <c r="U654" i="1"/>
  <c r="U650" i="1"/>
  <c r="U646" i="1"/>
  <c r="U642" i="1"/>
  <c r="U630" i="1"/>
  <c r="U598" i="1"/>
  <c r="U594" i="1"/>
  <c r="U590" i="1"/>
  <c r="U586" i="1"/>
  <c r="U582" i="1"/>
  <c r="U574" i="1"/>
  <c r="U566" i="1"/>
  <c r="U562" i="1"/>
  <c r="U554" i="1"/>
  <c r="U550" i="1"/>
  <c r="U546" i="1"/>
  <c r="U542" i="1"/>
  <c r="U534" i="1"/>
  <c r="U526" i="1"/>
  <c r="U514" i="1"/>
  <c r="U4111" i="1"/>
  <c r="U4107" i="1"/>
  <c r="U4087" i="1"/>
  <c r="U4079" i="1"/>
  <c r="U4047" i="1"/>
  <c r="U4043" i="1"/>
  <c r="U4039" i="1"/>
  <c r="U4035" i="1"/>
  <c r="U4027" i="1"/>
  <c r="U4015" i="1"/>
  <c r="U3967" i="1"/>
  <c r="U3959" i="1"/>
  <c r="U3955" i="1"/>
  <c r="U3951" i="1"/>
  <c r="U3947" i="1"/>
  <c r="U3931" i="1"/>
  <c r="U3863" i="1"/>
  <c r="U3835" i="1"/>
  <c r="U3827" i="1"/>
  <c r="U3823" i="1"/>
  <c r="U3815" i="1"/>
  <c r="U3807" i="1"/>
  <c r="U3775" i="1"/>
  <c r="U3771" i="1"/>
  <c r="U3767" i="1"/>
  <c r="U3763" i="1"/>
  <c r="U3755" i="1"/>
  <c r="U3747" i="1"/>
  <c r="U3735" i="1"/>
  <c r="U3731" i="1"/>
  <c r="U3727" i="1"/>
  <c r="U3723" i="1"/>
  <c r="U3715" i="1"/>
  <c r="U3707" i="1"/>
  <c r="U3659" i="1"/>
  <c r="U3655" i="1"/>
  <c r="U3651" i="1"/>
  <c r="U3635" i="1"/>
  <c r="U3631" i="1"/>
  <c r="U3627" i="1"/>
  <c r="U3623" i="1"/>
  <c r="U3619" i="1"/>
  <c r="U3615" i="1"/>
  <c r="U3587" i="1"/>
  <c r="U3583" i="1"/>
  <c r="U3579" i="1"/>
  <c r="U3575" i="1"/>
  <c r="U3567" i="1"/>
  <c r="U3543" i="1"/>
  <c r="U3535" i="1"/>
  <c r="U3531" i="1"/>
  <c r="U3527" i="1"/>
  <c r="U3519" i="1"/>
  <c r="U3515" i="1"/>
  <c r="U3511" i="1"/>
  <c r="U3491" i="1"/>
  <c r="U3487" i="1"/>
  <c r="U3483" i="1"/>
  <c r="U3479" i="1"/>
  <c r="U3443" i="1"/>
  <c r="U3435" i="1"/>
  <c r="U3431" i="1"/>
  <c r="U3427" i="1"/>
  <c r="U3423" i="1"/>
  <c r="U3419" i="1"/>
  <c r="U3411" i="1"/>
  <c r="U3407" i="1"/>
  <c r="U3403" i="1"/>
  <c r="U3395" i="1"/>
  <c r="U3387" i="1"/>
  <c r="U3383" i="1"/>
  <c r="U3379" i="1"/>
  <c r="U3375" i="1"/>
  <c r="U3351" i="1"/>
  <c r="U3339" i="1"/>
  <c r="U3319" i="1"/>
  <c r="U3315" i="1"/>
  <c r="U3311" i="1"/>
  <c r="U3303" i="1"/>
  <c r="U3291" i="1"/>
  <c r="U3287" i="1"/>
  <c r="U3283" i="1"/>
  <c r="U3275" i="1"/>
  <c r="U3271" i="1"/>
  <c r="U3267" i="1"/>
  <c r="U3263" i="1"/>
  <c r="U3259" i="1"/>
  <c r="U3255" i="1"/>
  <c r="U3239" i="1"/>
  <c r="U3235" i="1"/>
  <c r="U3231" i="1"/>
  <c r="U3207" i="1"/>
  <c r="U3179" i="1"/>
  <c r="U3175" i="1"/>
  <c r="U3167" i="1"/>
  <c r="U3163" i="1"/>
  <c r="U3151" i="1"/>
  <c r="U3124" i="1"/>
  <c r="U3100" i="1"/>
  <c r="U3096" i="1"/>
  <c r="U3092" i="1"/>
  <c r="U3088" i="1"/>
  <c r="U3084" i="1"/>
  <c r="U3076" i="1"/>
  <c r="U3072" i="1"/>
  <c r="U3068" i="1"/>
  <c r="U3064" i="1"/>
  <c r="U3060" i="1"/>
  <c r="U3056" i="1"/>
  <c r="U3052" i="1"/>
  <c r="U3036" i="1"/>
  <c r="U3028" i="1"/>
  <c r="U3150" i="1"/>
  <c r="U3111" i="1"/>
  <c r="U3095" i="1"/>
  <c r="U3091" i="1"/>
  <c r="U3087" i="1"/>
  <c r="U3083" i="1"/>
  <c r="U3079" i="1"/>
  <c r="U3075" i="1"/>
  <c r="U3071" i="1"/>
  <c r="U3067" i="1"/>
  <c r="U3063" i="1"/>
  <c r="U3055" i="1"/>
  <c r="U3051" i="1"/>
  <c r="U3047" i="1"/>
  <c r="U3043" i="1"/>
  <c r="U3031" i="1"/>
  <c r="U3015" i="1"/>
  <c r="U3007" i="1"/>
  <c r="U2947" i="1"/>
  <c r="U2939" i="1"/>
  <c r="U2923" i="1"/>
  <c r="U2911" i="1"/>
  <c r="U2907" i="1"/>
  <c r="U2903" i="1"/>
  <c r="U2899" i="1"/>
  <c r="U2895" i="1"/>
  <c r="U2859" i="1"/>
  <c r="U2851" i="1"/>
  <c r="U2847" i="1"/>
  <c r="U2839" i="1"/>
  <c r="U2831" i="1"/>
  <c r="U2827" i="1"/>
  <c r="U2823" i="1"/>
  <c r="U2819" i="1"/>
  <c r="U2815" i="1"/>
  <c r="U2811" i="1"/>
  <c r="U2807" i="1"/>
  <c r="U2803" i="1"/>
  <c r="U2799" i="1"/>
  <c r="U2795" i="1"/>
  <c r="U2787" i="1"/>
  <c r="U2779" i="1"/>
  <c r="U2771" i="1"/>
  <c r="U2767" i="1"/>
  <c r="U2763" i="1"/>
  <c r="U2759" i="1"/>
  <c r="U2755" i="1"/>
  <c r="U2751" i="1"/>
  <c r="U2747" i="1"/>
  <c r="U2743" i="1"/>
  <c r="U2735" i="1"/>
  <c r="U2731" i="1"/>
  <c r="U2727" i="1"/>
  <c r="U2711" i="1"/>
  <c r="U2698" i="1"/>
  <c r="U2694" i="1"/>
  <c r="U2690" i="1"/>
  <c r="U2686" i="1"/>
  <c r="U2682" i="1"/>
  <c r="U2602" i="1"/>
  <c r="U2594" i="1"/>
  <c r="U2558" i="1"/>
  <c r="U2542" i="1"/>
  <c r="U2538" i="1"/>
  <c r="U2534" i="1"/>
  <c r="U2530" i="1"/>
  <c r="U2526" i="1"/>
  <c r="U2518" i="1"/>
  <c r="U2514" i="1"/>
  <c r="U2510" i="1"/>
  <c r="U2506" i="1"/>
  <c r="U2502" i="1"/>
  <c r="U2498" i="1"/>
  <c r="U2490" i="1"/>
  <c r="U2482" i="1"/>
  <c r="U2454" i="1"/>
  <c r="U2450" i="1"/>
  <c r="U2446" i="1"/>
  <c r="U2430" i="1"/>
  <c r="U2426" i="1"/>
  <c r="U2382" i="1"/>
  <c r="U2378" i="1"/>
  <c r="U2342" i="1"/>
  <c r="U2320" i="1"/>
  <c r="U2316" i="1"/>
  <c r="U2312" i="1"/>
  <c r="U2308" i="1"/>
  <c r="U2300" i="1"/>
  <c r="U2292" i="1"/>
  <c r="U2272" i="1"/>
  <c r="U2256" i="1"/>
  <c r="U2236" i="1"/>
  <c r="U2232" i="1"/>
  <c r="U2228" i="1"/>
  <c r="U2224" i="1"/>
  <c r="U2220" i="1"/>
  <c r="U2216" i="1"/>
  <c r="U2212" i="1"/>
  <c r="U2208" i="1"/>
  <c r="U2200" i="1"/>
  <c r="U2192" i="1"/>
  <c r="U2184" i="1"/>
  <c r="U2180" i="1"/>
  <c r="U2176" i="1"/>
  <c r="U2172" i="1"/>
  <c r="U2168" i="1"/>
  <c r="U2164" i="1"/>
  <c r="U2160" i="1"/>
  <c r="U2156" i="1"/>
  <c r="U2152" i="1"/>
  <c r="U2148" i="1"/>
  <c r="U2144" i="1"/>
  <c r="U2140" i="1"/>
  <c r="U2136" i="1"/>
  <c r="U2132" i="1"/>
  <c r="U2128" i="1"/>
  <c r="U2124" i="1"/>
  <c r="U2120" i="1"/>
  <c r="U2116" i="1"/>
  <c r="U2112" i="1"/>
  <c r="U2108" i="1"/>
  <c r="U2100" i="1"/>
  <c r="U2092" i="1"/>
  <c r="U2084" i="1"/>
  <c r="U2072" i="1"/>
  <c r="U2068" i="1"/>
  <c r="U2060" i="1"/>
  <c r="U2056" i="1"/>
  <c r="U2048" i="1"/>
  <c r="U2044" i="1"/>
  <c r="U2036" i="1"/>
  <c r="U2032" i="1"/>
  <c r="U2028" i="1"/>
  <c r="U2016" i="1"/>
  <c r="U2012" i="1"/>
  <c r="U2004" i="1"/>
  <c r="U2000" i="1"/>
  <c r="U1996" i="1"/>
  <c r="U1984" i="1"/>
  <c r="U1972" i="1"/>
  <c r="U1968" i="1"/>
  <c r="U1964" i="1"/>
  <c r="U1956" i="1"/>
  <c r="U1948" i="1"/>
  <c r="U1944" i="1"/>
  <c r="U1940" i="1"/>
  <c r="U1936" i="1"/>
  <c r="U1924" i="1"/>
  <c r="U1912" i="1"/>
  <c r="U502" i="1"/>
  <c r="U494" i="1"/>
  <c r="U470" i="1"/>
  <c r="U458" i="1"/>
  <c r="U454" i="1"/>
  <c r="U442" i="1"/>
  <c r="U434" i="1"/>
  <c r="U430" i="1"/>
  <c r="U426" i="1"/>
  <c r="U422" i="1"/>
  <c r="U418" i="1"/>
  <c r="U410" i="1"/>
  <c r="U406" i="1"/>
  <c r="U402" i="1"/>
  <c r="U398" i="1"/>
  <c r="U394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2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4" i="1"/>
  <c r="U230" i="1"/>
  <c r="U222" i="1"/>
  <c r="U210" i="1"/>
  <c r="U202" i="1"/>
  <c r="U194" i="1"/>
  <c r="U190" i="1"/>
  <c r="U182" i="1"/>
  <c r="U170" i="1"/>
  <c r="U166" i="1"/>
  <c r="U16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0" i="1"/>
  <c r="U46" i="1"/>
  <c r="U38" i="1"/>
  <c r="U34" i="1"/>
  <c r="U30" i="1"/>
  <c r="U26" i="1"/>
  <c r="U22" i="1"/>
  <c r="U18" i="1"/>
  <c r="U6" i="1"/>
  <c r="U3024" i="1"/>
  <c r="U3020" i="1"/>
  <c r="U3016" i="1"/>
  <c r="U3012" i="1"/>
  <c r="U3000" i="1"/>
  <c r="U2996" i="1"/>
  <c r="U2992" i="1"/>
  <c r="U2984" i="1"/>
  <c r="U2980" i="1"/>
  <c r="U2968" i="1"/>
  <c r="U2964" i="1"/>
  <c r="U2948" i="1"/>
  <c r="U2940" i="1"/>
  <c r="U2936" i="1"/>
  <c r="U2932" i="1"/>
  <c r="U2928" i="1"/>
  <c r="U2912" i="1"/>
  <c r="U2908" i="1"/>
  <c r="U2904" i="1"/>
  <c r="U2900" i="1"/>
  <c r="U2888" i="1"/>
  <c r="U2884" i="1"/>
  <c r="U2880" i="1"/>
  <c r="U2876" i="1"/>
  <c r="U2872" i="1"/>
  <c r="U2868" i="1"/>
  <c r="U2856" i="1"/>
  <c r="U2852" i="1"/>
  <c r="U2848" i="1"/>
  <c r="U2844" i="1"/>
  <c r="U2840" i="1"/>
  <c r="U2832" i="1"/>
  <c r="U2828" i="1"/>
  <c r="U2824" i="1"/>
  <c r="U2820" i="1"/>
  <c r="U2816" i="1"/>
  <c r="U2812" i="1"/>
  <c r="U2808" i="1"/>
  <c r="U2804" i="1"/>
  <c r="U2800" i="1"/>
  <c r="U2796" i="1"/>
  <c r="U2792" i="1"/>
  <c r="U2784" i="1"/>
  <c r="U2780" i="1"/>
  <c r="U2776" i="1"/>
  <c r="U2772" i="1"/>
  <c r="U2768" i="1"/>
  <c r="U2764" i="1"/>
  <c r="U2760" i="1"/>
  <c r="U2756" i="1"/>
  <c r="U2752" i="1"/>
  <c r="U2744" i="1"/>
  <c r="U2740" i="1"/>
  <c r="U2736" i="1"/>
  <c r="U2732" i="1"/>
  <c r="U2724" i="1"/>
  <c r="U2712" i="1"/>
  <c r="U2699" i="1"/>
  <c r="U2695" i="1"/>
  <c r="U2691" i="1"/>
  <c r="U2687" i="1"/>
  <c r="U2683" i="1"/>
  <c r="U2679" i="1"/>
  <c r="U2675" i="1"/>
  <c r="U2671" i="1"/>
  <c r="U2667" i="1"/>
  <c r="U2663" i="1"/>
  <c r="U2647" i="1"/>
  <c r="U2639" i="1"/>
  <c r="U2627" i="1"/>
  <c r="U2623" i="1"/>
  <c r="U2619" i="1"/>
  <c r="U2615" i="1"/>
  <c r="U2599" i="1"/>
  <c r="U2595" i="1"/>
  <c r="U2591" i="1"/>
  <c r="U2587" i="1"/>
  <c r="U2555" i="1"/>
  <c r="U2551" i="1"/>
  <c r="U2543" i="1"/>
  <c r="U2539" i="1"/>
  <c r="U2535" i="1"/>
  <c r="U2531" i="1"/>
  <c r="U2527" i="1"/>
  <c r="U2523" i="1"/>
  <c r="U2519" i="1"/>
  <c r="U2515" i="1"/>
  <c r="U2511" i="1"/>
  <c r="U2507" i="1"/>
  <c r="U2503" i="1"/>
  <c r="U2499" i="1"/>
  <c r="U2487" i="1"/>
  <c r="U2483" i="1"/>
  <c r="U2479" i="1"/>
  <c r="U2475" i="1"/>
  <c r="U2459" i="1"/>
  <c r="U2455" i="1"/>
  <c r="U2447" i="1"/>
  <c r="U2443" i="1"/>
  <c r="U2439" i="1"/>
  <c r="U2435" i="1"/>
  <c r="U2431" i="1"/>
  <c r="U2427" i="1"/>
  <c r="U2423" i="1"/>
  <c r="U2415" i="1"/>
  <c r="U2411" i="1"/>
  <c r="U1896" i="1"/>
  <c r="U1884" i="1"/>
  <c r="U1880" i="1"/>
  <c r="U1876" i="1"/>
  <c r="U1872" i="1"/>
  <c r="U1868" i="1"/>
  <c r="U1864" i="1"/>
  <c r="U1860" i="1"/>
  <c r="U1856" i="1"/>
  <c r="U1852" i="1"/>
  <c r="U1848" i="1"/>
  <c r="U1844" i="1"/>
  <c r="U1836" i="1"/>
  <c r="U1832" i="1"/>
  <c r="U1824" i="1"/>
  <c r="U1820" i="1"/>
  <c r="U1816" i="1"/>
  <c r="U1812" i="1"/>
  <c r="U1808" i="1"/>
  <c r="U1804" i="1"/>
  <c r="U1800" i="1"/>
  <c r="U1796" i="1"/>
  <c r="U1792" i="1"/>
  <c r="U1788" i="1"/>
  <c r="U1784" i="1"/>
  <c r="U1776" i="1"/>
  <c r="U1768" i="1"/>
  <c r="U1764" i="1"/>
  <c r="U1760" i="1"/>
  <c r="U1756" i="1"/>
  <c r="U1744" i="1"/>
  <c r="U1720" i="1"/>
  <c r="U1716" i="1"/>
  <c r="U1712" i="1"/>
  <c r="U1708" i="1"/>
  <c r="U1704" i="1"/>
  <c r="U1680" i="1"/>
  <c r="U1676" i="1"/>
  <c r="U1672" i="1"/>
  <c r="U1668" i="1"/>
  <c r="U1660" i="1"/>
  <c r="U1656" i="1"/>
  <c r="U1644" i="1"/>
  <c r="U1636" i="1"/>
  <c r="U1620" i="1"/>
  <c r="U1608" i="1"/>
  <c r="U1604" i="1"/>
  <c r="U1600" i="1"/>
  <c r="U1592" i="1"/>
  <c r="U1584" i="1"/>
  <c r="U1560" i="1"/>
  <c r="U1556" i="1"/>
  <c r="U1552" i="1"/>
  <c r="U1548" i="1"/>
  <c r="U1544" i="1"/>
  <c r="U1540" i="1"/>
  <c r="U1536" i="1"/>
  <c r="U1532" i="1"/>
  <c r="U1528" i="1"/>
  <c r="U1524" i="1"/>
  <c r="U1520" i="1"/>
  <c r="U1516" i="1"/>
  <c r="U1512" i="1"/>
  <c r="U1508" i="1"/>
  <c r="U1504" i="1"/>
  <c r="U1500" i="1"/>
  <c r="U1496" i="1"/>
  <c r="U1492" i="1"/>
  <c r="U1488" i="1"/>
  <c r="U1484" i="1"/>
  <c r="U1476" i="1"/>
  <c r="U1472" i="1"/>
  <c r="U1468" i="1"/>
  <c r="U1464" i="1"/>
  <c r="U1448" i="1"/>
  <c r="U1436" i="1"/>
  <c r="U1432" i="1"/>
  <c r="U1424" i="1"/>
  <c r="U1420" i="1"/>
  <c r="U1416" i="1"/>
  <c r="U1408" i="1"/>
  <c r="U1404" i="1"/>
  <c r="U1400" i="1"/>
  <c r="U1392" i="1"/>
  <c r="U1388" i="1"/>
  <c r="U1380" i="1"/>
  <c r="U1376" i="1"/>
  <c r="U1372" i="1"/>
  <c r="U1368" i="1"/>
  <c r="U1364" i="1"/>
  <c r="U1360" i="1"/>
  <c r="U1356" i="1"/>
  <c r="U1352" i="1"/>
  <c r="U1348" i="1"/>
  <c r="U1320" i="1"/>
  <c r="U1304" i="1"/>
  <c r="U2403" i="1"/>
  <c r="U2339" i="1"/>
  <c r="U2335" i="1"/>
  <c r="U2331" i="1"/>
  <c r="U2321" i="1"/>
  <c r="U2317" i="1"/>
  <c r="U2313" i="1"/>
  <c r="U2309" i="1"/>
  <c r="U2305" i="1"/>
  <c r="U2301" i="1"/>
  <c r="U2297" i="1"/>
  <c r="U2293" i="1"/>
  <c r="U2289" i="1"/>
  <c r="U2285" i="1"/>
  <c r="U2281" i="1"/>
  <c r="U2277" i="1"/>
  <c r="U2273" i="1"/>
  <c r="U2269" i="1"/>
  <c r="U2265" i="1"/>
  <c r="U2261" i="1"/>
  <c r="U2257" i="1"/>
  <c r="U2249" i="1"/>
  <c r="U2241" i="1"/>
  <c r="U2237" i="1"/>
  <c r="U2233" i="1"/>
  <c r="U2229" i="1"/>
  <c r="U2225" i="1"/>
  <c r="U2221" i="1"/>
  <c r="U2217" i="1"/>
  <c r="U2213" i="1"/>
  <c r="U2209" i="1"/>
  <c r="U2205" i="1"/>
  <c r="U2201" i="1"/>
  <c r="U2193" i="1"/>
  <c r="U2189" i="1"/>
  <c r="U2185" i="1"/>
  <c r="U2181" i="1"/>
  <c r="U2177" i="1"/>
  <c r="U2173" i="1"/>
  <c r="U2169" i="1"/>
  <c r="U2165" i="1"/>
  <c r="U2161" i="1"/>
  <c r="U2157" i="1"/>
  <c r="U2153" i="1"/>
  <c r="U2149" i="1"/>
  <c r="U2145" i="1"/>
  <c r="U2141" i="1"/>
  <c r="U2137" i="1"/>
  <c r="U2133" i="1"/>
  <c r="U2129" i="1"/>
  <c r="U2125" i="1"/>
  <c r="U2121" i="1"/>
  <c r="U2117" i="1"/>
  <c r="U2113" i="1"/>
  <c r="U2109" i="1"/>
  <c r="U2105" i="1"/>
  <c r="U2101" i="1"/>
  <c r="U2097" i="1"/>
  <c r="U2093" i="1"/>
  <c r="U2089" i="1"/>
  <c r="U2085" i="1"/>
  <c r="U2081" i="1"/>
  <c r="U2077" i="1"/>
  <c r="U2073" i="1"/>
  <c r="U2069" i="1"/>
  <c r="U2065" i="1"/>
  <c r="U2061" i="1"/>
  <c r="U2057" i="1"/>
  <c r="U2053" i="1"/>
  <c r="U2049" i="1"/>
  <c r="U2045" i="1"/>
  <c r="U2041" i="1"/>
  <c r="U2033" i="1"/>
  <c r="U2025" i="1"/>
  <c r="U2017" i="1"/>
  <c r="U2009" i="1"/>
  <c r="U2005" i="1"/>
  <c r="U2001" i="1"/>
  <c r="U1997" i="1"/>
  <c r="U1985" i="1"/>
  <c r="U1981" i="1"/>
  <c r="U1977" i="1"/>
  <c r="U1973" i="1"/>
  <c r="U1969" i="1"/>
  <c r="U1965" i="1"/>
  <c r="U1961" i="1"/>
  <c r="U1300" i="1"/>
  <c r="U1296" i="1"/>
  <c r="U1292" i="1"/>
  <c r="U1288" i="1"/>
  <c r="U1284" i="1"/>
  <c r="U1280" i="1"/>
  <c r="U1276" i="1"/>
  <c r="U1272" i="1"/>
  <c r="U1268" i="1"/>
  <c r="U1260" i="1"/>
  <c r="U1248" i="1"/>
  <c r="U1212" i="1"/>
  <c r="U1204" i="1"/>
  <c r="U1200" i="1"/>
  <c r="U1196" i="1"/>
  <c r="U1188" i="1"/>
  <c r="U1180" i="1"/>
  <c r="U1176" i="1"/>
  <c r="U1168" i="1"/>
  <c r="U1164" i="1"/>
  <c r="U1160" i="1"/>
  <c r="U1156" i="1"/>
  <c r="U1152" i="1"/>
  <c r="U1144" i="1"/>
  <c r="U1140" i="1"/>
  <c r="U1136" i="1"/>
  <c r="U1132" i="1"/>
  <c r="U1128" i="1"/>
  <c r="U1124" i="1"/>
  <c r="U1120" i="1"/>
  <c r="U1116" i="1"/>
  <c r="U1112" i="1"/>
  <c r="U1108" i="1"/>
  <c r="U1104" i="1"/>
  <c r="U1100" i="1"/>
  <c r="U1096" i="1"/>
  <c r="U1092" i="1"/>
  <c r="U1088" i="1"/>
  <c r="U1084" i="1"/>
  <c r="U1080" i="1"/>
  <c r="U1076" i="1"/>
  <c r="U1072" i="1"/>
  <c r="U1068" i="1"/>
  <c r="U1064" i="1"/>
  <c r="U1056" i="1"/>
  <c r="U1040" i="1"/>
  <c r="U1036" i="1"/>
  <c r="U1032" i="1"/>
  <c r="U1028" i="1"/>
  <c r="U1024" i="1"/>
  <c r="U1012" i="1"/>
  <c r="U1008" i="1"/>
  <c r="U1004" i="1"/>
  <c r="U996" i="1"/>
  <c r="U992" i="1"/>
  <c r="U988" i="1"/>
  <c r="U984" i="1"/>
  <c r="U980" i="1"/>
  <c r="U976" i="1"/>
  <c r="U968" i="1"/>
  <c r="U960" i="1"/>
  <c r="U952" i="1"/>
  <c r="U948" i="1"/>
  <c r="U944" i="1"/>
  <c r="U936" i="1"/>
  <c r="U932" i="1"/>
  <c r="U928" i="1"/>
  <c r="U924" i="1"/>
  <c r="U920" i="1"/>
  <c r="U916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60" i="1"/>
  <c r="U856" i="1"/>
  <c r="U852" i="1"/>
  <c r="U848" i="1"/>
  <c r="U844" i="1"/>
  <c r="U840" i="1"/>
  <c r="U836" i="1"/>
  <c r="U832" i="1"/>
  <c r="U828" i="1"/>
  <c r="U824" i="1"/>
  <c r="U820" i="1"/>
  <c r="U816" i="1"/>
  <c r="U812" i="1"/>
  <c r="U808" i="1"/>
  <c r="U804" i="1"/>
  <c r="U800" i="1"/>
  <c r="U796" i="1"/>
  <c r="U792" i="1"/>
  <c r="U788" i="1"/>
  <c r="U784" i="1"/>
  <c r="U780" i="1"/>
  <c r="U776" i="1"/>
  <c r="U772" i="1"/>
  <c r="U768" i="1"/>
  <c r="U764" i="1"/>
  <c r="U752" i="1"/>
  <c r="U748" i="1"/>
  <c r="U740" i="1"/>
  <c r="U736" i="1"/>
  <c r="U732" i="1"/>
  <c r="U720" i="1"/>
  <c r="U708" i="1"/>
  <c r="U704" i="1"/>
  <c r="U700" i="1"/>
  <c r="U696" i="1"/>
  <c r="U692" i="1"/>
  <c r="U688" i="1"/>
  <c r="U684" i="1"/>
  <c r="U680" i="1"/>
  <c r="U676" i="1"/>
  <c r="U668" i="1"/>
  <c r="U664" i="1"/>
  <c r="U660" i="1"/>
  <c r="U652" i="1"/>
  <c r="U648" i="1"/>
  <c r="U644" i="1"/>
  <c r="U640" i="1"/>
  <c r="U620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4" i="1"/>
  <c r="U520" i="1"/>
  <c r="U516" i="1"/>
  <c r="U512" i="1"/>
  <c r="U504" i="1"/>
  <c r="U500" i="1"/>
  <c r="U496" i="1"/>
  <c r="U492" i="1"/>
  <c r="U488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1941" i="1"/>
  <c r="U1929" i="1"/>
  <c r="U1925" i="1"/>
  <c r="U1921" i="1"/>
  <c r="U1917" i="1"/>
  <c r="U1909" i="1"/>
  <c r="U1905" i="1"/>
  <c r="U1893" i="1"/>
  <c r="U1889" i="1"/>
  <c r="U1885" i="1"/>
  <c r="U1881" i="1"/>
  <c r="U1873" i="1"/>
  <c r="U1869" i="1"/>
  <c r="U1865" i="1"/>
  <c r="U1861" i="1"/>
  <c r="U1857" i="1"/>
  <c r="U1853" i="1"/>
  <c r="U1849" i="1"/>
  <c r="U1845" i="1"/>
  <c r="U1841" i="1"/>
  <c r="U1837" i="1"/>
  <c r="U1833" i="1"/>
  <c r="U1829" i="1"/>
  <c r="U1825" i="1"/>
  <c r="U1821" i="1"/>
  <c r="U1817" i="1"/>
  <c r="U1813" i="1"/>
  <c r="U1809" i="1"/>
  <c r="U1805" i="1"/>
  <c r="U1801" i="1"/>
  <c r="U1797" i="1"/>
  <c r="U1793" i="1"/>
  <c r="U1789" i="1"/>
  <c r="U1785" i="1"/>
  <c r="U1781" i="1"/>
  <c r="U1777" i="1"/>
  <c r="U1773" i="1"/>
  <c r="U1769" i="1"/>
  <c r="U1765" i="1"/>
  <c r="U1749" i="1"/>
  <c r="U1745" i="1"/>
  <c r="U1741" i="1"/>
  <c r="U1737" i="1"/>
  <c r="U1733" i="1"/>
  <c r="U1729" i="1"/>
  <c r="U1725" i="1"/>
  <c r="U1717" i="1"/>
  <c r="U1713" i="1"/>
  <c r="U1709" i="1"/>
  <c r="U1681" i="1"/>
  <c r="U1677" i="1"/>
  <c r="U1673" i="1"/>
  <c r="U1669" i="1"/>
  <c r="U1665" i="1"/>
  <c r="U1661" i="1"/>
  <c r="U424" i="1"/>
  <c r="U420" i="1"/>
  <c r="U416" i="1"/>
  <c r="U412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36" i="1"/>
  <c r="U232" i="1"/>
  <c r="U228" i="1"/>
  <c r="U224" i="1"/>
  <c r="U220" i="1"/>
  <c r="U216" i="1"/>
  <c r="U212" i="1"/>
  <c r="U200" i="1"/>
  <c r="U196" i="1"/>
  <c r="U192" i="1"/>
  <c r="U176" i="1"/>
  <c r="U172" i="1"/>
  <c r="U168" i="1"/>
  <c r="U164" i="1"/>
  <c r="U120" i="1"/>
  <c r="U116" i="1"/>
  <c r="U112" i="1"/>
  <c r="U108" i="1"/>
  <c r="U104" i="1"/>
  <c r="U100" i="1"/>
  <c r="U96" i="1"/>
  <c r="U92" i="1"/>
  <c r="U88" i="1"/>
  <c r="U84" i="1"/>
  <c r="U80" i="1"/>
  <c r="U76" i="1"/>
  <c r="U68" i="1"/>
  <c r="U64" i="1"/>
  <c r="U60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U1657" i="1"/>
  <c r="U1649" i="1"/>
  <c r="U1645" i="1"/>
  <c r="U1641" i="1"/>
  <c r="U1637" i="1"/>
  <c r="U1629" i="1"/>
  <c r="U1625" i="1"/>
  <c r="U1617" i="1"/>
  <c r="U1609" i="1"/>
  <c r="U1605" i="1"/>
  <c r="U1601" i="1"/>
  <c r="U1597" i="1"/>
  <c r="U1593" i="1"/>
  <c r="U1589" i="1"/>
  <c r="U1585" i="1"/>
  <c r="U1561" i="1"/>
  <c r="U1557" i="1"/>
  <c r="U1553" i="1"/>
  <c r="U1549" i="1"/>
  <c r="U1545" i="1"/>
  <c r="U1541" i="1"/>
  <c r="U1537" i="1"/>
  <c r="U1533" i="1"/>
  <c r="U1529" i="1"/>
  <c r="U1525" i="1"/>
  <c r="U1521" i="1"/>
  <c r="U1517" i="1"/>
  <c r="U1513" i="1"/>
  <c r="U1509" i="1"/>
  <c r="U1505" i="1"/>
  <c r="U1501" i="1"/>
  <c r="U1497" i="1"/>
  <c r="U1493" i="1"/>
  <c r="U1489" i="1"/>
  <c r="U1485" i="1"/>
  <c r="U1481" i="1"/>
  <c r="U1477" i="1"/>
  <c r="U1473" i="1"/>
  <c r="U1469" i="1"/>
  <c r="U1465" i="1"/>
  <c r="U1449" i="1"/>
  <c r="U1445" i="1"/>
  <c r="U1441" i="1"/>
  <c r="U1437" i="1"/>
  <c r="U1433" i="1"/>
  <c r="U1421" i="1"/>
  <c r="U1417" i="1"/>
  <c r="U1413" i="1"/>
  <c r="U1409" i="1"/>
  <c r="U1401" i="1"/>
  <c r="U1397" i="1"/>
  <c r="U1393" i="1"/>
  <c r="U1389" i="1"/>
  <c r="U1385" i="1"/>
  <c r="U1381" i="1"/>
  <c r="U1377" i="1"/>
  <c r="U1373" i="1"/>
  <c r="U1369" i="1"/>
  <c r="U1365" i="1"/>
  <c r="U1361" i="1"/>
  <c r="U1357" i="1"/>
  <c r="U1349" i="1"/>
  <c r="U1325" i="1"/>
  <c r="U1305" i="1"/>
  <c r="U1301" i="1"/>
  <c r="U1297" i="1"/>
  <c r="U1293" i="1"/>
  <c r="U1289" i="1"/>
  <c r="U1285" i="1"/>
  <c r="U1281" i="1"/>
  <c r="U1277" i="1"/>
  <c r="U1273" i="1"/>
  <c r="U1269" i="1"/>
  <c r="U1265" i="1"/>
  <c r="U1261" i="1"/>
  <c r="U1257" i="1"/>
  <c r="U1253" i="1"/>
  <c r="U1249" i="1"/>
  <c r="U1229" i="1"/>
  <c r="U1225" i="1"/>
  <c r="U1217" i="1"/>
  <c r="U1213" i="1"/>
  <c r="U1209" i="1"/>
  <c r="U1205" i="1"/>
  <c r="U1201" i="1"/>
  <c r="U1197" i="1"/>
  <c r="U1193" i="1"/>
  <c r="U1181" i="1"/>
  <c r="U1173" i="1"/>
  <c r="U1169" i="1"/>
  <c r="U1165" i="1"/>
  <c r="U1161" i="1"/>
  <c r="U1157" i="1"/>
  <c r="U1153" i="1"/>
  <c r="U1145" i="1"/>
  <c r="U1141" i="1"/>
  <c r="U1137" i="1"/>
  <c r="U1133" i="1"/>
  <c r="U1129" i="1"/>
  <c r="U1125" i="1"/>
  <c r="U1121" i="1"/>
  <c r="U1117" i="1"/>
  <c r="U1113" i="1"/>
  <c r="U1109" i="1"/>
  <c r="U1105" i="1"/>
  <c r="U1101" i="1"/>
  <c r="U1097" i="1"/>
  <c r="U1093" i="1"/>
  <c r="U1089" i="1"/>
  <c r="U1085" i="1"/>
  <c r="U1081" i="1"/>
  <c r="U1077" i="1"/>
  <c r="U1073" i="1"/>
  <c r="U1069" i="1"/>
  <c r="U1041" i="1"/>
  <c r="U1037" i="1"/>
  <c r="U1033" i="1"/>
  <c r="U1029" i="1"/>
  <c r="U1025" i="1"/>
  <c r="U1001" i="1"/>
  <c r="U997" i="1"/>
  <c r="U993" i="1"/>
  <c r="U989" i="1"/>
  <c r="U985" i="1"/>
  <c r="U981" i="1"/>
  <c r="U977" i="1"/>
  <c r="U973" i="1"/>
  <c r="U961" i="1"/>
  <c r="U957" i="1"/>
  <c r="U953" i="1"/>
  <c r="U949" i="1"/>
  <c r="U941" i="1"/>
  <c r="U937" i="1"/>
  <c r="U929" i="1"/>
  <c r="U925" i="1"/>
  <c r="U921" i="1"/>
  <c r="U917" i="1"/>
  <c r="U913" i="1"/>
  <c r="U909" i="1"/>
  <c r="U905" i="1"/>
  <c r="U901" i="1"/>
  <c r="U897" i="1"/>
  <c r="U893" i="1"/>
  <c r="U889" i="1"/>
  <c r="U885" i="1"/>
  <c r="U881" i="1"/>
  <c r="U877" i="1"/>
  <c r="U873" i="1"/>
  <c r="U869" i="1"/>
  <c r="U865" i="1"/>
  <c r="U861" i="1"/>
  <c r="U857" i="1"/>
  <c r="U853" i="1"/>
  <c r="U849" i="1"/>
  <c r="U845" i="1"/>
  <c r="U841" i="1"/>
  <c r="U837" i="1"/>
  <c r="U833" i="1"/>
  <c r="U829" i="1"/>
  <c r="U821" i="1"/>
  <c r="U817" i="1"/>
  <c r="U813" i="1"/>
  <c r="U809" i="1"/>
  <c r="U805" i="1"/>
  <c r="U801" i="1"/>
  <c r="U797" i="1"/>
  <c r="U793" i="1"/>
  <c r="U789" i="1"/>
  <c r="U785" i="1"/>
  <c r="U781" i="1"/>
  <c r="U777" i="1"/>
  <c r="U773" i="1"/>
  <c r="U769" i="1"/>
  <c r="U765" i="1"/>
  <c r="U761" i="1"/>
  <c r="U757" i="1"/>
  <c r="U753" i="1"/>
  <c r="U749" i="1"/>
  <c r="U745" i="1"/>
  <c r="U741" i="1"/>
  <c r="U737" i="1"/>
  <c r="U733" i="1"/>
  <c r="U729" i="1"/>
  <c r="U725" i="1"/>
  <c r="U721" i="1"/>
  <c r="U717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01" i="1"/>
  <c r="U597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57" i="1"/>
  <c r="U453" i="1"/>
  <c r="U449" i="1"/>
  <c r="U445" i="1"/>
  <c r="U441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49" i="1"/>
  <c r="U121" i="1"/>
  <c r="U117" i="1"/>
  <c r="U113" i="1"/>
  <c r="U109" i="1"/>
  <c r="U105" i="1"/>
  <c r="U101" i="1"/>
  <c r="U97" i="1"/>
  <c r="U93" i="1"/>
  <c r="U89" i="1"/>
  <c r="U85" i="1"/>
  <c r="U81" i="1"/>
  <c r="U73" i="1"/>
  <c r="U69" i="1"/>
  <c r="U65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6" i="1"/>
  <c r="U1685" i="1"/>
  <c r="U1684" i="1"/>
  <c r="U1683" i="1"/>
  <c r="U2328" i="1"/>
  <c r="U2327" i="1"/>
  <c r="U2326" i="1"/>
  <c r="U2325" i="1"/>
  <c r="U2324" i="1"/>
  <c r="U2323" i="1"/>
  <c r="U2707" i="1"/>
  <c r="U2706" i="1"/>
  <c r="U2705" i="1"/>
  <c r="U2704" i="1"/>
  <c r="U2703" i="1"/>
  <c r="U3148" i="1"/>
  <c r="U3147" i="1"/>
  <c r="U3146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888" i="1"/>
  <c r="U3880" i="1"/>
  <c r="U3129" i="1"/>
  <c r="U3125" i="1"/>
  <c r="U2961" i="1"/>
  <c r="U2648" i="1"/>
  <c r="U2580" i="1"/>
  <c r="U2396" i="1"/>
  <c r="U2388" i="1"/>
  <c r="U2384" i="1"/>
  <c r="U2380" i="1"/>
  <c r="U2376" i="1"/>
  <c r="U1578" i="1"/>
  <c r="U1574" i="1"/>
  <c r="U1566" i="1"/>
  <c r="U1338" i="1"/>
  <c r="U1226" i="1"/>
  <c r="U1054" i="1"/>
  <c r="U638" i="1"/>
  <c r="U618" i="1"/>
  <c r="U614" i="1"/>
  <c r="U146" i="1"/>
  <c r="U134" i="1"/>
  <c r="U126" i="1"/>
  <c r="U3874" i="1"/>
  <c r="U3127" i="1"/>
  <c r="U3123" i="1"/>
  <c r="U2959" i="1"/>
  <c r="U2658" i="1"/>
  <c r="U2578" i="1"/>
  <c r="U2574" i="1"/>
  <c r="U2570" i="1"/>
  <c r="U2566" i="1"/>
  <c r="U2398" i="1"/>
  <c r="U2390" i="1"/>
  <c r="U2386" i="1"/>
  <c r="U2374" i="1"/>
  <c r="U2370" i="1"/>
  <c r="U2366" i="1"/>
  <c r="U2350" i="1"/>
  <c r="U2346" i="1"/>
  <c r="U1580" i="1"/>
  <c r="U1576" i="1"/>
  <c r="U1572" i="1"/>
  <c r="U1460" i="1"/>
  <c r="U1456" i="1"/>
  <c r="U1340" i="1"/>
  <c r="U1336" i="1"/>
  <c r="U1332" i="1"/>
  <c r="U1324" i="1"/>
  <c r="U1312" i="1"/>
  <c r="U1240" i="1"/>
  <c r="U1236" i="1"/>
  <c r="U1232" i="1"/>
  <c r="U1048" i="1"/>
  <c r="U1044" i="1"/>
  <c r="U628" i="1"/>
  <c r="U624" i="1"/>
  <c r="U604" i="1"/>
  <c r="U148" i="1"/>
  <c r="U140" i="1"/>
  <c r="U132" i="1"/>
  <c r="U1047" i="1"/>
  <c r="U1019" i="1"/>
  <c r="U3887" i="1"/>
  <c r="U3883" i="1"/>
  <c r="U3879" i="1"/>
  <c r="U3871" i="1"/>
  <c r="U3128" i="1"/>
  <c r="U2960" i="1"/>
  <c r="U2956" i="1"/>
  <c r="U2659" i="1"/>
  <c r="U2655" i="1"/>
  <c r="U2651" i="1"/>
  <c r="U2579" i="1"/>
  <c r="U2575" i="1"/>
  <c r="U2571" i="1"/>
  <c r="U2567" i="1"/>
  <c r="U2563" i="1"/>
  <c r="U2399" i="1"/>
  <c r="U2395" i="1"/>
  <c r="U2391" i="1"/>
  <c r="U2387" i="1"/>
  <c r="U2383" i="1"/>
  <c r="U2379" i="1"/>
  <c r="U2375" i="1"/>
  <c r="U2371" i="1"/>
  <c r="U2367" i="1"/>
  <c r="U2363" i="1"/>
  <c r="U2359" i="1"/>
  <c r="U2355" i="1"/>
  <c r="U2351" i="1"/>
  <c r="U2347" i="1"/>
  <c r="U2343" i="1"/>
  <c r="U1581" i="1"/>
  <c r="U1577" i="1"/>
  <c r="U1573" i="1"/>
  <c r="U1569" i="1"/>
  <c r="U1565" i="1"/>
  <c r="U1461" i="1"/>
  <c r="U1457" i="1"/>
  <c r="U1453" i="1"/>
  <c r="U1345" i="1"/>
  <c r="U1341" i="1"/>
  <c r="U1337" i="1"/>
  <c r="U1333" i="1"/>
  <c r="U1329" i="1"/>
  <c r="U1321" i="1"/>
  <c r="U1317" i="1"/>
  <c r="U1313" i="1"/>
  <c r="U1309" i="1"/>
  <c r="U1245" i="1"/>
  <c r="U1241" i="1"/>
  <c r="U1237" i="1"/>
  <c r="U1233" i="1"/>
  <c r="U1065" i="1"/>
  <c r="U1061" i="1"/>
  <c r="U1057" i="1"/>
  <c r="U1053" i="1"/>
  <c r="U1049" i="1"/>
  <c r="U1045" i="1"/>
  <c r="U1021" i="1"/>
  <c r="U1017" i="1"/>
  <c r="U1013" i="1"/>
  <c r="U1009" i="1"/>
  <c r="U1005" i="1"/>
  <c r="U641" i="1"/>
  <c r="U637" i="1"/>
  <c r="U633" i="1"/>
  <c r="U629" i="1"/>
  <c r="U625" i="1"/>
  <c r="U621" i="1"/>
  <c r="U617" i="1"/>
  <c r="U613" i="1"/>
  <c r="U609" i="1"/>
  <c r="U605" i="1"/>
  <c r="U161" i="1"/>
  <c r="U157" i="1"/>
  <c r="U153" i="1"/>
  <c r="U145" i="1"/>
  <c r="U141" i="1"/>
  <c r="U137" i="1"/>
  <c r="U133" i="1"/>
  <c r="U129" i="1"/>
  <c r="U125" i="1"/>
  <c r="U2394" i="1"/>
  <c r="U2358" i="1"/>
  <c r="U2354" i="1"/>
  <c r="U1568" i="1"/>
  <c r="U1564" i="1"/>
  <c r="U1344" i="1"/>
  <c r="U1328" i="1"/>
  <c r="U1316" i="1"/>
  <c r="U1308" i="1"/>
  <c r="U1244" i="1"/>
  <c r="U1228" i="1"/>
  <c r="U1060" i="1"/>
  <c r="U1052" i="1"/>
  <c r="U1020" i="1"/>
  <c r="U636" i="1"/>
  <c r="U632" i="1"/>
  <c r="U616" i="1"/>
  <c r="U612" i="1"/>
  <c r="U608" i="1"/>
  <c r="U160" i="1"/>
  <c r="U156" i="1"/>
  <c r="U152" i="1"/>
  <c r="U144" i="1"/>
  <c r="U136" i="1"/>
  <c r="U128" i="1"/>
  <c r="U124" i="1"/>
  <c r="U2653" i="1"/>
  <c r="U2573" i="1"/>
  <c r="U2377" i="1"/>
  <c r="U1567" i="1"/>
  <c r="U1343" i="1"/>
  <c r="U1339" i="1"/>
  <c r="U1319" i="1"/>
  <c r="U1315" i="1"/>
  <c r="U1311" i="1"/>
  <c r="U1307" i="1"/>
  <c r="U1059" i="1"/>
  <c r="U1043" i="1"/>
  <c r="U1015" i="1"/>
  <c r="U639" i="1"/>
  <c r="U635" i="1"/>
  <c r="U631" i="1"/>
  <c r="U623" i="1"/>
  <c r="U615" i="1"/>
  <c r="U607" i="1"/>
  <c r="U159" i="1"/>
  <c r="U155" i="1"/>
  <c r="U151" i="1"/>
  <c r="U147" i="1"/>
  <c r="U143" i="1"/>
  <c r="U139" i="1"/>
  <c r="U123" i="1"/>
  <c r="U2652" i="1"/>
  <c r="U2576" i="1"/>
  <c r="U2564" i="1"/>
  <c r="U2400" i="1"/>
  <c r="U2392" i="1"/>
  <c r="U2372" i="1"/>
  <c r="U2360" i="1"/>
  <c r="U2356" i="1"/>
  <c r="U2344" i="1"/>
  <c r="U1582" i="1"/>
  <c r="U1462" i="1"/>
  <c r="U1454" i="1"/>
  <c r="U1342" i="1"/>
  <c r="U1326" i="1"/>
  <c r="U1318" i="1"/>
  <c r="U1314" i="1"/>
  <c r="U1310" i="1"/>
  <c r="U1306" i="1"/>
  <c r="U1242" i="1"/>
  <c r="U1238" i="1"/>
  <c r="U1230" i="1"/>
  <c r="U1062" i="1"/>
  <c r="U1050" i="1"/>
  <c r="U1046" i="1"/>
  <c r="U1042" i="1"/>
  <c r="U1018" i="1"/>
  <c r="U1014" i="1"/>
  <c r="U1010" i="1"/>
  <c r="U634" i="1"/>
  <c r="U626" i="1"/>
  <c r="U622" i="1"/>
  <c r="U610" i="1"/>
  <c r="U606" i="1"/>
  <c r="U602" i="1"/>
  <c r="U158" i="1"/>
  <c r="U154" i="1"/>
  <c r="U150" i="1"/>
  <c r="U142" i="1"/>
  <c r="U138" i="1"/>
  <c r="U130" i="1"/>
  <c r="U122" i="1"/>
  <c r="G2" i="21" l="1"/>
  <c r="H2" i="21"/>
  <c r="G3" i="21"/>
  <c r="H3" i="21"/>
  <c r="F7" i="21"/>
  <c r="H7" i="21"/>
  <c r="G11" i="21"/>
  <c r="H11" i="21"/>
  <c r="F3" i="21"/>
  <c r="G10" i="21"/>
  <c r="H10" i="21"/>
  <c r="G4" i="21"/>
  <c r="H4" i="21"/>
  <c r="G8" i="21"/>
  <c r="H8" i="21"/>
  <c r="G12" i="21"/>
  <c r="H12" i="21"/>
  <c r="G6" i="21"/>
  <c r="H6" i="21"/>
  <c r="G5" i="21"/>
  <c r="H5" i="21"/>
  <c r="G9" i="21"/>
  <c r="H9" i="21"/>
  <c r="F13" i="21"/>
  <c r="H13" i="21"/>
  <c r="F12" i="21"/>
  <c r="F9" i="21"/>
  <c r="G7" i="21"/>
  <c r="F10" i="21"/>
  <c r="F8" i="21"/>
  <c r="F6" i="21"/>
  <c r="F5" i="21"/>
  <c r="F4" i="21"/>
  <c r="F11" i="21"/>
  <c r="G13" i="21"/>
  <c r="F2" i="21"/>
</calcChain>
</file>

<file path=xl/sharedStrings.xml><?xml version="1.0" encoding="utf-8"?>
<sst xmlns="http://schemas.openxmlformats.org/spreadsheetml/2006/main" count="38396" uniqueCount="8427">
  <si>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</si>
  <si>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</si>
  <si>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</si>
  <si>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</si>
  <si>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</si>
  <si>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</si>
  <si>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</si>
  <si>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</si>
  <si>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</si>
  <si>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</si>
  <si>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</si>
  <si>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</si>
  <si>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</si>
  <si>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</si>
  <si>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</si>
  <si>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</si>
  <si>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</si>
  <si>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</si>
  <si>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</si>
  <si>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</si>
  <si>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</si>
  <si>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</si>
  <si>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</si>
  <si>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</si>
  <si>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</si>
  <si>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</si>
  <si>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</si>
  <si>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</si>
  <si>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</si>
  <si>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</si>
  <si>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</si>
  <si>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</si>
  <si>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</si>
  <si>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</si>
  <si>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</si>
  <si>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</si>
  <si>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</si>
  <si>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</si>
  <si>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</si>
  <si>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</si>
  <si>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</si>
  <si>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</si>
  <si>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</si>
  <si>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</si>
  <si>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</si>
  <si>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</si>
  <si>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</si>
  <si>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</si>
  <si>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</si>
  <si>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</si>
  <si>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</si>
  <si>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</si>
  <si>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</si>
  <si>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</si>
  <si>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</si>
  <si>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</si>
  <si>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</si>
  <si>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</si>
  <si>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</si>
  <si>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</si>
  <si>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</si>
  <si>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</si>
  <si>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</si>
  <si>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</si>
  <si>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</si>
  <si>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</si>
  <si>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</si>
  <si>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</si>
  <si>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</si>
  <si>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</si>
  <si>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</si>
  <si>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</si>
  <si>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</si>
  <si>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</si>
  <si>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</si>
  <si>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</si>
  <si>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</si>
  <si>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</si>
  <si>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</si>
  <si>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</si>
  <si>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</si>
  <si>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</si>
  <si>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</si>
  <si>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</si>
  <si>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</si>
  <si>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</si>
  <si>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</si>
  <si>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</si>
  <si>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</si>
  <si>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</si>
  <si>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</si>
  <si>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</si>
  <si>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</si>
  <si>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</si>
  <si>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</si>
  <si>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</si>
  <si>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</si>
  <si>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</si>
  <si>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</si>
  <si>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</si>
  <si>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</si>
  <si>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</si>
  <si>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</si>
  <si>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</si>
  <si>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</si>
  <si>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</si>
  <si>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</si>
  <si>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</si>
  <si>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</si>
  <si>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</si>
  <si>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</si>
  <si>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</si>
  <si>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</si>
  <si>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</si>
  <si>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</si>
  <si>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</si>
  <si>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</si>
  <si>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</si>
  <si>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</si>
  <si>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</si>
  <si>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</si>
  <si>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</si>
  <si>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</si>
  <si>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</si>
  <si>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</si>
  <si>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</si>
  <si>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</si>
  <si>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</si>
  <si>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</si>
  <si>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</si>
  <si>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</si>
  <si>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</si>
  <si>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</si>
  <si>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</si>
  <si>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</si>
  <si>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</si>
  <si>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</si>
  <si>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</si>
  <si>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</si>
  <si>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</si>
  <si>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</si>
  <si>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</si>
  <si>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</si>
  <si>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</si>
  <si>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</si>
  <si>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</si>
  <si>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</si>
  <si>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</si>
  <si>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</si>
  <si>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</si>
  <si>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</si>
  <si>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</si>
  <si>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</si>
  <si>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</si>
  <si>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</si>
  <si>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</si>
  <si>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</si>
  <si>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</si>
  <si>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</si>
  <si>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</si>
  <si>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</si>
  <si>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</si>
  <si>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</si>
  <si>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</si>
  <si>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</si>
  <si>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</si>
  <si>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</si>
  <si>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</si>
  <si>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</si>
  <si>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</si>
  <si>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</si>
  <si>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</si>
  <si>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</si>
  <si>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</si>
  <si>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</si>
  <si>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</si>
  <si>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</si>
  <si>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</si>
  <si>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</si>
  <si>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</si>
  <si>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</si>
  <si>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</si>
  <si>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</si>
  <si>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</si>
  <si>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</si>
  <si>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</si>
  <si>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</si>
  <si>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</si>
  <si>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</si>
  <si>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</si>
  <si>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</si>
  <si>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</si>
  <si>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</si>
  <si>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</si>
  <si>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</si>
  <si>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</si>
  <si>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</si>
  <si>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</si>
  <si>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</si>
  <si>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</si>
  <si>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</si>
  <si>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</si>
  <si>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</si>
  <si>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</si>
  <si>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</si>
  <si>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</si>
  <si>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</si>
  <si>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</si>
  <si>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</si>
  <si>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</si>
  <si>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</si>
  <si>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</si>
  <si>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</si>
  <si>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</si>
  <si>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</si>
  <si>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</si>
  <si>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</si>
  <si>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</si>
  <si>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</si>
  <si>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</si>
  <si>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</si>
  <si>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</si>
  <si>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</si>
  <si>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</si>
  <si>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</si>
  <si>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</si>
  <si>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</si>
  <si>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</si>
  <si>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</si>
  <si>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</si>
  <si>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</si>
  <si>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</si>
  <si>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</si>
  <si>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</si>
  <si>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</si>
  <si>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</si>
  <si>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</si>
  <si>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</si>
  <si>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</si>
  <si>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</si>
  <si>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</si>
  <si>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</si>
  <si>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</si>
  <si>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</si>
  <si>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</si>
  <si>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</si>
  <si>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</si>
  <si>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</si>
  <si>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</si>
  <si>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</si>
  <si>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</si>
  <si>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</si>
  <si>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</si>
  <si>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</si>
  <si>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</si>
  <si>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</si>
  <si>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</si>
  <si>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</si>
  <si>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</si>
  <si>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</si>
  <si>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</si>
  <si>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</si>
  <si>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</si>
  <si>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</si>
  <si>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</si>
  <si>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</si>
  <si>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</si>
  <si>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</si>
  <si>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</si>
  <si>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</si>
  <si>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</si>
  <si>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</si>
  <si>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</si>
  <si>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</si>
  <si>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</si>
  <si>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</si>
  <si>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</si>
  <si>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</si>
  <si>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</si>
  <si>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</si>
  <si>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</si>
  <si>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</si>
  <si>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</si>
  <si>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</si>
  <si>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</si>
  <si>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</si>
  <si>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</si>
  <si>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</si>
  <si>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</si>
  <si>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</si>
  <si>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</si>
  <si>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</si>
  <si>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</si>
  <si>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</si>
  <si>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</si>
  <si>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</si>
  <si>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</si>
  <si>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</si>
  <si>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</si>
  <si>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</si>
  <si>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</si>
  <si>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</si>
  <si>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</si>
  <si>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</si>
  <si>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</si>
  <si>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</si>
  <si>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</si>
  <si>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</si>
  <si>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</si>
  <si>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</si>
  <si>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</si>
  <si>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</si>
  <si>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</si>
  <si>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</si>
  <si>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</si>
  <si>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</si>
  <si>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</si>
  <si>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</si>
  <si>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</si>
  <si>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</si>
  <si>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</si>
  <si>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</si>
  <si>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</si>
  <si>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</si>
  <si>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</si>
  <si>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</si>
  <si>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</si>
  <si>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</si>
  <si>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</si>
  <si>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</si>
  <si>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</si>
  <si>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</si>
  <si>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</si>
  <si>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</si>
  <si>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</si>
  <si>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</si>
  <si>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</si>
  <si>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</si>
  <si>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</si>
  <si>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</si>
  <si>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</si>
  <si>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</si>
  <si>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</si>
  <si>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</si>
  <si>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</si>
  <si>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</si>
  <si>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</si>
  <si>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</si>
  <si>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</si>
  <si>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</si>
  <si>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</si>
  <si>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</si>
  <si>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</si>
  <si>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</si>
  <si>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</si>
  <si>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</si>
  <si>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</si>
  <si>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</si>
  <si>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</si>
  <si>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</si>
  <si>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</si>
  <si>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</si>
  <si>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</si>
  <si>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</si>
  <si>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</si>
  <si>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</si>
  <si>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</si>
  <si>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</si>
  <si>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</si>
  <si>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</si>
  <si>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</si>
  <si>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</si>
  <si>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</si>
  <si>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</si>
  <si>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</si>
  <si>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</si>
  <si>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</si>
  <si>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</si>
  <si>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</si>
  <si>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</si>
  <si>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</si>
  <si>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</si>
  <si>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</si>
  <si>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</si>
  <si>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</si>
  <si>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</si>
  <si>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</si>
  <si>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</si>
  <si>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</si>
  <si>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</si>
  <si>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</si>
  <si>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</si>
  <si>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</si>
  <si>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</si>
  <si>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</si>
  <si>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</si>
  <si>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</si>
  <si>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</si>
  <si>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</si>
  <si>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</si>
  <si>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</si>
  <si>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</si>
  <si>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</si>
  <si>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</si>
  <si>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</si>
  <si>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</si>
  <si>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</si>
  <si>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</si>
  <si>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</si>
  <si>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</si>
  <si>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</si>
  <si>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</si>
  <si>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</si>
  <si>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</si>
  <si>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</si>
  <si>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</si>
  <si>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</si>
  <si>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</si>
  <si>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</si>
  <si>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</si>
  <si>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</si>
  <si>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</si>
  <si>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</si>
  <si>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</si>
  <si>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</si>
  <si>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</si>
  <si>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</si>
  <si>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</si>
  <si>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</si>
  <si>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</si>
  <si>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</si>
  <si>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</si>
  <si>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</si>
  <si>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</si>
  <si>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</si>
  <si>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</si>
  <si>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</si>
  <si>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</si>
  <si>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</si>
  <si>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</si>
  <si>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</si>
  <si>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</si>
  <si>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</si>
  <si>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</si>
  <si>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</si>
  <si>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</si>
  <si>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</si>
  <si>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</si>
  <si>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</si>
  <si>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</si>
  <si>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</si>
  <si>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</si>
  <si>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</si>
  <si>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</si>
  <si>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</si>
  <si>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</si>
  <si>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</si>
  <si>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</si>
  <si>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</si>
  <si>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</si>
  <si>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</si>
  <si>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</si>
  <si>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</si>
  <si>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</si>
  <si>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</si>
  <si>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</si>
  <si>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</si>
  <si>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</si>
  <si>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</si>
  <si>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</si>
  <si>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</si>
  <si>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</si>
  <si>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</si>
  <si>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</si>
  <si>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</si>
  <si>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</si>
  <si>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</si>
  <si>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</si>
  <si>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</si>
  <si>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</si>
  <si>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</si>
  <si>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</si>
  <si>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</si>
  <si>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</si>
  <si>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</si>
  <si>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</si>
  <si>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</si>
  <si>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</si>
  <si>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</si>
  <si>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</si>
  <si>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</si>
  <si>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</si>
  <si>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</si>
  <si>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</si>
  <si>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</si>
  <si>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</si>
  <si>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</si>
  <si>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</si>
  <si>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</si>
  <si>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</si>
  <si>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</si>
  <si>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</si>
  <si>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</si>
  <si>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</si>
  <si>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</si>
  <si>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</si>
  <si>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</si>
  <si>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</si>
  <si>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</si>
  <si>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</si>
  <si>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</si>
  <si>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</si>
  <si>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</si>
  <si>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</si>
  <si>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</si>
  <si>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</si>
  <si>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</si>
  <si>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</si>
  <si>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</si>
  <si>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</si>
  <si>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</si>
  <si>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</si>
  <si>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</si>
  <si>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</si>
  <si>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</si>
  <si>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</si>
  <si>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</si>
  <si>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</si>
  <si>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</si>
  <si>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</si>
  <si>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</si>
  <si>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</si>
  <si>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</si>
  <si>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</si>
  <si>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</si>
  <si>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</si>
  <si>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</si>
  <si>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</si>
  <si>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</si>
  <si>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</si>
  <si>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</si>
  <si>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</si>
  <si>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</si>
  <si>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</si>
  <si>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</si>
  <si>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</si>
  <si>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</si>
  <si>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</si>
  <si>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</si>
  <si>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</si>
  <si>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</si>
  <si>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</si>
  <si>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</si>
  <si>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</si>
  <si>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</si>
  <si>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</si>
  <si>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</si>
  <si>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</si>
  <si>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</si>
  <si>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</si>
  <si>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</si>
  <si>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</si>
  <si>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</si>
  <si>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</si>
  <si>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</si>
  <si>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</si>
  <si>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</si>
  <si>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</si>
  <si>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</si>
  <si>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</si>
  <si>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</si>
  <si>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</si>
  <si>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</si>
  <si>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</si>
  <si>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</si>
  <si>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</si>
  <si>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</si>
  <si>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</si>
  <si>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</si>
  <si>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</si>
  <si>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</si>
  <si>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</si>
  <si>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</si>
  <si>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</si>
  <si>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</si>
  <si>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</si>
  <si>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</si>
  <si>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</si>
  <si>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</si>
  <si>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</si>
  <si>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</si>
  <si>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</si>
  <si>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</si>
  <si>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</si>
  <si>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</si>
  <si>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</si>
  <si>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</si>
  <si>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</si>
  <si>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</si>
  <si>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</si>
  <si>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</si>
  <si>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</si>
  <si>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</si>
  <si>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</si>
  <si>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</si>
  <si>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</si>
  <si>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</si>
  <si>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</si>
  <si>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</si>
  <si>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</si>
  <si>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</si>
  <si>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</si>
  <si>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</si>
  <si>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</si>
  <si>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</si>
  <si>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</si>
  <si>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</si>
  <si>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</si>
  <si>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</si>
  <si>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</si>
  <si>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</si>
  <si>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</si>
  <si>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</si>
  <si>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</si>
  <si>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</si>
  <si>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</si>
  <si>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</si>
  <si>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</si>
  <si>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</si>
  <si>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</si>
  <si>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</si>
  <si>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</si>
  <si>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</si>
  <si>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</si>
  <si>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</si>
  <si>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</si>
  <si>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</si>
  <si>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</si>
  <si>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</si>
  <si>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</si>
  <si>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</si>
  <si>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</si>
  <si>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</si>
  <si>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</si>
  <si>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</si>
  <si>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</si>
  <si>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</si>
  <si>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</si>
  <si>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</si>
  <si>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</si>
  <si>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</si>
  <si>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</si>
  <si>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</si>
  <si>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</si>
  <si>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</si>
  <si>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</si>
  <si>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</si>
  <si>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</si>
  <si>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</si>
  <si>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</si>
  <si>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</si>
  <si>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</si>
  <si>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</si>
  <si>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</si>
  <si>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</si>
  <si>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</si>
  <si>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</si>
  <si>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</si>
  <si>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</si>
  <si>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</si>
  <si>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</si>
  <si>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</si>
  <si>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</si>
  <si>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</si>
  <si>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</si>
  <si>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</si>
  <si>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</si>
  <si>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</si>
  <si>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</si>
  <si>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</si>
  <si>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</si>
  <si>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</si>
  <si>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</si>
  <si>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</si>
  <si>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</si>
  <si>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</si>
  <si>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</si>
  <si>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</si>
  <si>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</si>
  <si>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</si>
  <si>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</si>
  <si>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</si>
  <si>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</si>
  <si>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</si>
  <si>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</si>
  <si>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</si>
  <si>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</si>
  <si>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</si>
  <si>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</si>
  <si>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</si>
  <si>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</si>
  <si>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</si>
  <si>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</si>
  <si>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</si>
  <si>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</si>
  <si>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</si>
  <si>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</si>
  <si>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</si>
  <si>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</si>
  <si>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</si>
  <si>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</si>
  <si>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</si>
  <si>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</si>
  <si>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</si>
  <si>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</si>
  <si>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</si>
  <si>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</si>
  <si>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</si>
  <si>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</si>
  <si>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</si>
  <si>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</si>
  <si>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</si>
  <si>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</si>
  <si>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</si>
  <si>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</si>
  <si>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</si>
  <si>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</si>
  <si>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</si>
  <si>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</si>
  <si>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</si>
  <si>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</si>
  <si>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</si>
  <si>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</si>
  <si>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</si>
  <si>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</si>
  <si>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</si>
  <si>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</si>
  <si>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</si>
  <si>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</si>
  <si>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</si>
  <si>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</si>
  <si>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</si>
  <si>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</si>
  <si>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</si>
  <si>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</si>
  <si>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</si>
  <si>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</si>
  <si>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</si>
  <si>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</si>
  <si>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</si>
  <si>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</si>
  <si>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</si>
  <si>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</si>
  <si>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</si>
  <si>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</si>
  <si>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</si>
  <si>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</si>
  <si>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</si>
  <si>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</si>
  <si>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</si>
  <si>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</si>
  <si>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</si>
  <si>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</si>
  <si>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</si>
  <si>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</si>
  <si>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</si>
  <si>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</si>
  <si>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</si>
  <si>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</si>
  <si>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</si>
  <si>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</si>
  <si>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</si>
  <si>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</si>
  <si>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</si>
  <si>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</si>
  <si>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</si>
  <si>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</si>
  <si>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</si>
  <si>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</si>
  <si>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</si>
  <si>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</si>
  <si>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</si>
  <si>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</si>
  <si>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</si>
  <si>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</si>
  <si>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</si>
  <si>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</si>
  <si>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</si>
  <si>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</si>
  <si>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</si>
  <si>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</si>
  <si>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</si>
  <si>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</si>
  <si>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</si>
  <si>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</si>
  <si>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</si>
  <si>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</si>
  <si>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</si>
  <si>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</si>
  <si>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</si>
  <si>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</si>
  <si>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</si>
  <si>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</si>
  <si>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</si>
  <si>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</si>
  <si>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</si>
  <si>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</si>
  <si>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</si>
  <si>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</si>
  <si>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</si>
  <si>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</si>
  <si>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</si>
  <si>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</si>
  <si>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</si>
  <si>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</si>
  <si>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</si>
  <si>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</si>
  <si>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</si>
  <si>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</si>
  <si>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</si>
  <si>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</si>
  <si>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</si>
  <si>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</si>
  <si>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</si>
  <si>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</si>
  <si>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</si>
  <si>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</si>
  <si>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</si>
  <si>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</si>
  <si>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</si>
  <si>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</si>
  <si>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</si>
  <si>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</si>
  <si>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</si>
  <si>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</si>
  <si>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</si>
  <si>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</si>
  <si>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</si>
  <si>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</si>
  <si>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</si>
  <si>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</si>
  <si>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</si>
  <si>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</si>
  <si>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</si>
  <si>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</si>
  <si>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</si>
  <si>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</si>
  <si>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</si>
  <si>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</si>
  <si>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</si>
  <si>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</si>
  <si>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</si>
  <si>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</si>
  <si>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</si>
  <si>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</si>
  <si>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</si>
  <si>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</si>
  <si>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</si>
  <si>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</si>
  <si>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</si>
  <si>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</si>
  <si>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</si>
  <si>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</si>
  <si>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</si>
  <si>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</si>
  <si>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</si>
  <si>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</si>
  <si>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</si>
  <si>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</si>
  <si>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</si>
  <si>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</si>
  <si>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</si>
  <si>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</si>
  <si>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</si>
  <si>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</si>
  <si>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</si>
  <si>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</si>
  <si>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</si>
  <si>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</si>
  <si>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</si>
  <si>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</si>
  <si>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</si>
  <si>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</si>
  <si>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</si>
  <si>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</si>
  <si>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</si>
  <si>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</si>
  <si>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</si>
  <si>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</si>
  <si>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</si>
  <si>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</si>
  <si>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</si>
  <si>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</si>
  <si>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</si>
  <si>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</si>
  <si>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</si>
  <si>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</si>
  <si>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</si>
  <si>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</si>
  <si>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</si>
  <si>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</si>
  <si>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</si>
  <si>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</si>
  <si>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</si>
  <si>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</si>
  <si>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</si>
  <si>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</si>
  <si>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</si>
  <si>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</si>
  <si>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</si>
  <si>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</si>
  <si>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</si>
  <si>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</si>
  <si>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</si>
  <si>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</si>
  <si>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</si>
  <si>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</si>
  <si>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</si>
  <si>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</si>
  <si>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</si>
  <si>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</si>
  <si>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</si>
  <si>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</si>
  <si>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</si>
  <si>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</si>
  <si>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</si>
  <si>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</si>
  <si>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</si>
  <si>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</si>
  <si>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</si>
  <si>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</si>
  <si>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</si>
  <si>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</si>
  <si>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</si>
  <si>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</si>
  <si>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</si>
  <si>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</si>
  <si>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</si>
  <si>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</si>
  <si>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</si>
  <si>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</si>
  <si>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</si>
  <si>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</si>
  <si>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</si>
  <si>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</si>
  <si>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</si>
  <si>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</si>
  <si>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</si>
  <si>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</si>
  <si>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</si>
  <si>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</si>
  <si>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</si>
  <si>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</si>
  <si>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</si>
  <si>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</si>
  <si>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</si>
  <si>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</si>
  <si>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</si>
  <si>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</si>
  <si>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</si>
  <si>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</si>
  <si>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</si>
  <si>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</si>
  <si>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</si>
  <si>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</si>
  <si>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</si>
  <si>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</si>
  <si>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</si>
  <si>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</si>
  <si>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</si>
  <si>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</si>
  <si>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</si>
  <si>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</si>
  <si>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</si>
  <si>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</si>
  <si>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</si>
  <si>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</si>
  <si>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</si>
  <si>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</si>
  <si>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</si>
  <si>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</si>
  <si>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</si>
  <si>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</si>
  <si>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</si>
  <si>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</si>
  <si>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</si>
  <si>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</si>
  <si>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</si>
  <si>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</si>
  <si>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</si>
  <si>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</si>
  <si>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</si>
  <si>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</si>
  <si>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</si>
  <si>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</si>
  <si>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</si>
  <si>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</si>
  <si>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</si>
  <si>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</si>
  <si>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</si>
  <si>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</si>
  <si>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</si>
  <si>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</si>
  <si>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</si>
  <si>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</si>
  <si>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</si>
  <si>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</si>
  <si>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</si>
  <si>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</si>
  <si>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</si>
  <si>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</si>
  <si>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</si>
  <si>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</si>
  <si>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</si>
  <si>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</si>
  <si>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</si>
  <si>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</si>
  <si>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</si>
  <si>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</si>
  <si>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</si>
  <si>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</si>
  <si>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</si>
  <si>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</si>
  <si>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</si>
  <si>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</si>
  <si>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</si>
  <si>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</si>
  <si>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</si>
  <si>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</si>
  <si>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</si>
  <si>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</si>
  <si>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</si>
  <si>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</si>
  <si>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</si>
  <si>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</si>
  <si>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</si>
  <si>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</si>
  <si>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</si>
  <si>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</si>
  <si>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</si>
  <si>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</si>
  <si>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</si>
  <si>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</si>
  <si>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</si>
  <si>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</si>
  <si>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</si>
  <si>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</si>
  <si>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</si>
  <si>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</si>
  <si>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</si>
  <si>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</si>
  <si>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</si>
  <si>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</si>
  <si>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</si>
  <si>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</si>
  <si>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</si>
  <si>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</si>
  <si>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</si>
  <si>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</si>
  <si>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</si>
  <si>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</si>
  <si>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</si>
  <si>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</si>
  <si>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</si>
  <si>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</si>
  <si>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</si>
  <si>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</si>
  <si>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</si>
  <si>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</si>
  <si>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</si>
  <si>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</si>
  <si>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</si>
  <si>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</si>
  <si>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</si>
  <si>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</si>
  <si>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</si>
  <si>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</si>
  <si>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</si>
  <si>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</si>
  <si>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</si>
  <si>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</si>
  <si>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</si>
  <si>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</si>
  <si>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</si>
  <si>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</si>
  <si>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</si>
  <si>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</si>
  <si>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</si>
  <si>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</si>
  <si>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</si>
  <si>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</si>
  <si>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</si>
  <si>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</si>
  <si>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</si>
  <si>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</si>
  <si>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</si>
  <si>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</si>
  <si>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</si>
  <si>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</si>
  <si>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</si>
  <si>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</si>
  <si>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</si>
  <si>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</si>
  <si>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</si>
  <si>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</si>
  <si>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</si>
  <si>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</si>
  <si>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</si>
  <si>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</si>
  <si>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</si>
  <si>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</si>
  <si>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</si>
  <si>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</si>
  <si>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</si>
  <si>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</si>
  <si>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</si>
  <si>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</si>
  <si>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</si>
  <si>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</si>
  <si>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</si>
  <si>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</si>
  <si>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</si>
  <si>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</si>
  <si>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</si>
  <si>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</si>
  <si>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</si>
  <si>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</si>
  <si>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</si>
  <si>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</si>
  <si>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</si>
  <si>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</si>
  <si>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</si>
  <si>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</si>
  <si>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</si>
  <si>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</si>
  <si>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</si>
  <si>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</si>
  <si>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</si>
  <si>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</si>
  <si>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</si>
  <si>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</si>
  <si>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</si>
  <si>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</si>
  <si>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</si>
  <si>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</si>
  <si>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</si>
  <si>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</si>
  <si>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</si>
  <si>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</si>
  <si>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</si>
  <si>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</si>
  <si>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</si>
  <si>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</si>
  <si>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</si>
  <si>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</si>
  <si>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</si>
  <si>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</si>
  <si>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</si>
  <si>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</si>
  <si>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</si>
  <si>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</si>
  <si>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</si>
  <si>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</si>
  <si>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</si>
  <si>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</si>
  <si>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</si>
  <si>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</si>
  <si>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</si>
  <si>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</si>
  <si>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</si>
  <si>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</si>
  <si>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</si>
  <si>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</si>
  <si>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</si>
  <si>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</si>
  <si>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</si>
  <si>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</si>
  <si>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</si>
  <si>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</si>
  <si>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</si>
  <si>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</si>
  <si>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</si>
  <si>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</si>
  <si>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</si>
  <si>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</si>
  <si>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</si>
  <si>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</si>
  <si>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</si>
  <si>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</si>
  <si>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</si>
  <si>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</si>
  <si>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</si>
  <si>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</si>
  <si>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</si>
  <si>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</si>
  <si>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</si>
  <si>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</si>
  <si>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</si>
  <si>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</si>
  <si>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</si>
  <si>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</si>
  <si>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</si>
  <si>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</si>
  <si>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</si>
  <si>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</si>
  <si>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</si>
  <si>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</si>
  <si>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</si>
  <si>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</si>
  <si>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</si>
  <si>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</si>
  <si>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</si>
  <si>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</si>
  <si>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</si>
  <si>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</si>
  <si>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</si>
  <si>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</si>
  <si>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</si>
  <si>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</si>
  <si>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</si>
  <si>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</si>
  <si>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</si>
  <si>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</si>
  <si>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</si>
  <si>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</si>
  <si>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</si>
  <si>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</si>
  <si>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</si>
  <si>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</si>
  <si>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</si>
  <si>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</si>
  <si>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</si>
  <si>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</si>
  <si>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</si>
  <si>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</si>
  <si>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</si>
  <si>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</si>
  <si>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</si>
  <si>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</si>
  <si>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</si>
  <si>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</si>
  <si>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</si>
  <si>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</si>
  <si>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</si>
  <si>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</si>
  <si>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</si>
  <si>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</si>
  <si>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</si>
  <si>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</si>
  <si>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</si>
  <si>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</si>
  <si>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</si>
  <si>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</si>
  <si>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</si>
  <si>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</si>
  <si>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</si>
  <si>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</si>
  <si>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</si>
  <si>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</si>
  <si>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</si>
  <si>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</si>
  <si>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</si>
  <si>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</si>
  <si>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</si>
  <si>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</si>
  <si>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</si>
  <si>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</si>
  <si>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</si>
  <si>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</si>
  <si>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</si>
  <si>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</si>
  <si>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</si>
  <si>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</si>
  <si>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</si>
  <si>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</si>
  <si>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</si>
  <si>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</si>
  <si>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</si>
  <si>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</si>
  <si>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</si>
  <si>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</si>
  <si>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</si>
  <si>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</si>
  <si>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</si>
  <si>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</si>
  <si>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</si>
  <si>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</si>
  <si>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</si>
  <si>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</si>
  <si>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</si>
  <si>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</si>
  <si>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</si>
  <si>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</si>
  <si>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</si>
  <si>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</si>
  <si>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</si>
  <si>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</si>
  <si>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</si>
  <si>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</si>
  <si>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</si>
  <si>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</si>
  <si>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</si>
  <si>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</si>
  <si>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</si>
  <si>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</si>
  <si>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</si>
  <si>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</si>
  <si>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</si>
  <si>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</si>
  <si>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</si>
  <si>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</si>
  <si>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</si>
  <si>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</si>
  <si>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</si>
  <si>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</si>
  <si>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</si>
  <si>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</si>
  <si>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</si>
  <si>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</si>
  <si>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</si>
  <si>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</si>
  <si>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</si>
  <si>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</si>
  <si>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</si>
  <si>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</si>
  <si>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</si>
  <si>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</si>
  <si>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</si>
  <si>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</si>
  <si>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</si>
  <si>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</si>
  <si>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</si>
  <si>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</si>
  <si>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</si>
  <si>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</si>
  <si>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</si>
  <si>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</si>
  <si>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</si>
  <si>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</si>
  <si>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</si>
  <si>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</si>
  <si>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</si>
  <si>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</si>
  <si>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</si>
  <si>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</si>
  <si>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</si>
  <si>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</si>
  <si>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</si>
  <si>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</si>
  <si>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</si>
  <si>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</si>
  <si>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</si>
  <si>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</si>
  <si>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</si>
  <si>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</si>
  <si>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</si>
  <si>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</si>
  <si>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</si>
  <si>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</si>
  <si>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</si>
  <si>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</si>
  <si>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</si>
  <si>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</si>
  <si>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</si>
  <si>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</si>
  <si>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</si>
  <si>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</si>
  <si>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</si>
  <si>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</si>
  <si>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</si>
  <si>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</si>
  <si>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</si>
  <si>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</si>
  <si>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</si>
  <si>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</si>
  <si>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</si>
  <si>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</si>
  <si>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</si>
  <si>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</si>
  <si>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</si>
  <si>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</si>
  <si>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</si>
  <si>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</si>
  <si>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</si>
  <si>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</si>
  <si>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</si>
  <si>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</si>
  <si>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</si>
  <si>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</si>
  <si>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</si>
  <si>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</si>
  <si>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</si>
  <si>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</si>
  <si>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</si>
  <si>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</si>
  <si>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</si>
  <si>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</si>
  <si>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</si>
  <si>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</si>
  <si>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</si>
  <si>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</si>
  <si>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</si>
  <si>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</si>
  <si>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</si>
  <si>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</si>
  <si>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</si>
  <si>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</si>
  <si>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</si>
  <si>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</si>
  <si>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</si>
  <si>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</si>
  <si>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</si>
  <si>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</si>
  <si>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</si>
  <si>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</si>
  <si>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</si>
  <si>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</si>
  <si>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</si>
  <si>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</si>
  <si>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</si>
  <si>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</si>
  <si>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</si>
  <si>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</si>
  <si>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</si>
  <si>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</si>
  <si>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</si>
  <si>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</si>
  <si>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</si>
  <si>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</si>
  <si>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</si>
  <si>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</si>
  <si>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</si>
  <si>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</si>
  <si>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</si>
  <si>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</si>
  <si>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</si>
  <si>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</si>
  <si>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</si>
  <si>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</si>
  <si>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</si>
  <si>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</si>
  <si>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</si>
  <si>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</si>
  <si>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</si>
  <si>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</si>
  <si>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</si>
  <si>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</si>
  <si>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</si>
  <si>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</si>
  <si>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</si>
  <si>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</si>
  <si>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</si>
  <si>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</si>
  <si>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</si>
  <si>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</si>
  <si>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</si>
  <si>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</si>
  <si>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</si>
  <si>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</si>
  <si>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</si>
  <si>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</si>
  <si>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</si>
  <si>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</si>
  <si>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</si>
  <si>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</si>
  <si>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</si>
  <si>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</si>
  <si>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</si>
  <si>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</si>
  <si>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</si>
  <si>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</si>
  <si>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</si>
  <si>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</si>
  <si>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</si>
  <si>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</si>
  <si>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</si>
  <si>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</si>
  <si>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</si>
  <si>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</si>
  <si>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</si>
  <si>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</si>
  <si>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</si>
  <si>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</si>
  <si>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</si>
  <si>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</si>
  <si>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</si>
  <si>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</si>
  <si>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</si>
  <si>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</si>
  <si>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</si>
  <si>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</si>
  <si>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</si>
  <si>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</si>
  <si>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</si>
  <si>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</si>
  <si>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</si>
  <si>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</si>
  <si>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</si>
  <si>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</si>
  <si>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</si>
  <si>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</si>
  <si>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</si>
  <si>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</si>
  <si>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</si>
  <si>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</si>
  <si>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</si>
  <si>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</si>
  <si>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</si>
  <si>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</si>
  <si>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</si>
  <si>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</si>
  <si>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</si>
  <si>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</si>
  <si>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</si>
  <si>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</si>
  <si>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</si>
  <si>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</si>
  <si>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</si>
  <si>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</si>
  <si>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</si>
  <si>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</si>
  <si>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</si>
  <si>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</si>
  <si>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</si>
  <si>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</si>
  <si>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</si>
  <si>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</si>
  <si>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</si>
  <si>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</si>
  <si>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</si>
  <si>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</si>
  <si>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</si>
  <si>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</si>
  <si>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</si>
  <si>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</si>
  <si>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</si>
  <si>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</si>
  <si>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</si>
  <si>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</si>
  <si>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</si>
  <si>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</si>
  <si>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</si>
  <si>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</si>
  <si>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</si>
  <si>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</si>
  <si>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</si>
  <si>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</si>
  <si>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</si>
  <si>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</si>
  <si>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</si>
  <si>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</si>
  <si>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</si>
  <si>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</si>
  <si>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</si>
  <si>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</si>
  <si>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</si>
  <si>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</si>
  <si>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</si>
  <si>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</si>
  <si>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</si>
  <si>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</si>
  <si>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</si>
  <si>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</si>
  <si>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</si>
  <si>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</si>
  <si>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</si>
  <si>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</si>
  <si>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</si>
  <si>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</si>
  <si>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</si>
  <si>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</si>
  <si>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</si>
  <si>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</si>
  <si>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</si>
  <si>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</si>
  <si>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</si>
  <si>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</si>
  <si>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</si>
  <si>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</si>
  <si>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</si>
  <si>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</si>
  <si>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</si>
  <si>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</si>
  <si>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</si>
  <si>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</si>
  <si>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</si>
  <si>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</si>
  <si>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</si>
  <si>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</si>
  <si>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</si>
  <si>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</si>
  <si>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</si>
  <si>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</si>
  <si>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</si>
  <si>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</si>
  <si>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</si>
  <si>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</si>
  <si>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</si>
  <si>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</si>
  <si>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</si>
  <si>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</si>
  <si>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</si>
  <si>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</si>
  <si>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</si>
  <si>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</si>
  <si>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</si>
  <si>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</si>
  <si>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</si>
  <si>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</si>
  <si>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</si>
  <si>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</si>
  <si>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</si>
  <si>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</si>
  <si>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</si>
  <si>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</si>
  <si>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</si>
  <si>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</si>
  <si>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</si>
  <si>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</si>
  <si>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</si>
  <si>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</si>
  <si>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</si>
  <si>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</si>
  <si>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</si>
  <si>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</si>
  <si>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</si>
  <si>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</si>
  <si>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</si>
  <si>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</si>
  <si>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</si>
  <si>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</si>
  <si>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</si>
  <si>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</si>
  <si>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</si>
  <si>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</si>
  <si>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</si>
  <si>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</si>
  <si>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</si>
  <si>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</si>
  <si>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</si>
  <si>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</si>
  <si>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</si>
  <si>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</si>
  <si>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</si>
  <si>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</si>
  <si>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</si>
  <si>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</si>
  <si>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</si>
  <si>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</si>
  <si>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</si>
  <si>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</si>
  <si>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</si>
  <si>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</si>
  <si>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</si>
  <si>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</si>
  <si>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</si>
  <si>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</si>
  <si>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</si>
  <si>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</si>
  <si>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</si>
  <si>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</si>
  <si>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</si>
  <si>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</si>
  <si>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</si>
  <si>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</si>
  <si>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</si>
  <si>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</si>
  <si>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</si>
  <si>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</si>
  <si>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</si>
  <si>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</si>
  <si>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</si>
  <si>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</si>
  <si>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</si>
  <si>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</si>
  <si>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</si>
  <si>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</si>
  <si>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</si>
  <si>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</si>
  <si>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</si>
  <si>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</si>
  <si>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</si>
  <si>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</si>
  <si>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</si>
  <si>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</si>
  <si>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</si>
  <si>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</si>
  <si>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</si>
  <si>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</si>
  <si>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</si>
  <si>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</si>
  <si>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</si>
  <si>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</si>
  <si>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</si>
  <si>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</si>
  <si>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</si>
  <si>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</si>
  <si>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</si>
  <si>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</si>
  <si>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</si>
  <si>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</si>
  <si>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</si>
  <si>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</si>
  <si>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</si>
  <si>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</si>
  <si>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</si>
  <si>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</si>
  <si>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</si>
  <si>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</si>
  <si>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</si>
  <si>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</si>
  <si>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</si>
  <si>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</si>
  <si>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</si>
  <si>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</si>
  <si>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</si>
  <si>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</si>
  <si>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</si>
  <si>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</si>
  <si>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</si>
  <si>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</si>
  <si>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</si>
  <si>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</si>
  <si>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</si>
  <si>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</si>
  <si>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</si>
  <si>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</si>
  <si>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</si>
  <si>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</si>
  <si>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</si>
  <si>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</si>
  <si>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</si>
  <si>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</si>
  <si>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</si>
  <si>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</si>
  <si>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</si>
  <si>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</si>
  <si>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</si>
  <si>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</si>
  <si>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</si>
  <si>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</si>
  <si>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</si>
  <si>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</si>
  <si>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</si>
  <si>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</si>
  <si>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</si>
  <si>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</si>
  <si>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</si>
  <si>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</si>
  <si>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</si>
  <si>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</si>
  <si>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</si>
  <si>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</si>
  <si>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</si>
  <si>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</si>
  <si>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</si>
  <si>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</si>
  <si>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</si>
  <si>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</si>
  <si>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</si>
  <si>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</si>
  <si>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</si>
  <si>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</si>
  <si>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</si>
  <si>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</si>
  <si>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</si>
  <si>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</si>
  <si>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</si>
  <si>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</si>
  <si>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</si>
  <si>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</si>
  <si>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</si>
  <si>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</si>
  <si>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</si>
  <si>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</si>
  <si>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</si>
  <si>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</si>
  <si>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</si>
  <si>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</si>
  <si>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</si>
  <si>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</si>
  <si>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</si>
  <si>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</si>
  <si>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</si>
  <si>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</si>
  <si>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</si>
  <si>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</si>
  <si>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</si>
  <si>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</si>
  <si>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</si>
  <si>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</si>
  <si>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</si>
  <si>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</si>
  <si>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</si>
  <si>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</si>
  <si>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</si>
  <si>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</si>
  <si>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</si>
  <si>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</si>
  <si>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</si>
  <si>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</si>
  <si>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</si>
  <si>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</si>
  <si>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</si>
  <si>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</si>
  <si>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</si>
  <si>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</si>
  <si>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</si>
  <si>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</si>
  <si>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</si>
  <si>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</si>
  <si>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</si>
  <si>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</si>
  <si>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</si>
  <si>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</si>
  <si>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</si>
  <si>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</si>
  <si>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</si>
  <si>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</si>
  <si>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</si>
  <si>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</si>
  <si>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</si>
  <si>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</si>
  <si>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</si>
  <si>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</si>
  <si>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</si>
  <si>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</si>
  <si>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</si>
  <si>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</si>
  <si>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</si>
  <si>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</si>
  <si>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</si>
  <si>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</si>
  <si>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</si>
  <si>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</si>
  <si>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</si>
  <si>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</si>
  <si>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</si>
  <si>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</si>
  <si>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</si>
  <si>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</si>
  <si>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</si>
  <si>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</si>
  <si>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</si>
  <si>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</si>
  <si>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</si>
  <si>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</si>
  <si>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</si>
  <si>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</si>
  <si>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</si>
  <si>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</si>
  <si>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</si>
  <si>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</si>
  <si>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</si>
  <si>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</si>
  <si>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</si>
  <si>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</si>
  <si>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</si>
  <si>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</si>
  <si>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</si>
  <si>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</si>
  <si>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</si>
  <si>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</si>
  <si>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</si>
  <si>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</si>
  <si>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</si>
  <si>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</si>
  <si>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</si>
  <si>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</si>
  <si>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</si>
  <si>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</si>
  <si>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</si>
  <si>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</si>
  <si>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</si>
  <si>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</si>
  <si>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</si>
  <si>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</si>
  <si>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</si>
  <si>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</si>
  <si>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</si>
  <si>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</si>
  <si>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</si>
  <si>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</si>
  <si>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</si>
  <si>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</si>
  <si>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</si>
  <si>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</si>
  <si>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</si>
  <si>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</si>
  <si>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</si>
  <si>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</si>
  <si>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</si>
  <si>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</si>
  <si>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</si>
  <si>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</si>
  <si>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</si>
  <si>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</si>
  <si>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</si>
  <si>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</si>
  <si>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</si>
  <si>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</si>
  <si>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</si>
  <si>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</si>
  <si>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</si>
  <si>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</si>
  <si>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</si>
  <si>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</si>
  <si>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</si>
  <si>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</si>
  <si>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</si>
  <si>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</si>
  <si>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</si>
  <si>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</si>
  <si>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</si>
  <si>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</si>
  <si>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</si>
  <si>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</si>
  <si>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</si>
  <si>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</si>
  <si>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</si>
  <si>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</si>
  <si>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</si>
  <si>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</si>
  <si>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</si>
  <si>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</si>
  <si>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</si>
  <si>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</si>
  <si>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</si>
  <si>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</si>
  <si>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</si>
  <si>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</si>
  <si>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</si>
  <si>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</si>
  <si>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</si>
  <si>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</si>
  <si>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</si>
  <si>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</si>
  <si>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</si>
  <si>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</si>
  <si>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</si>
  <si>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</si>
  <si>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</si>
  <si>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</si>
  <si>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</si>
  <si>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</si>
  <si>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</si>
  <si>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</si>
  <si>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</si>
  <si>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</si>
  <si>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</si>
  <si>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</si>
  <si>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</si>
  <si>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</si>
  <si>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</si>
  <si>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</si>
  <si>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</si>
  <si>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</si>
  <si>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</si>
  <si>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</si>
  <si>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</si>
  <si>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</si>
  <si>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</si>
  <si>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</si>
  <si>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</si>
  <si>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</si>
  <si>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</si>
  <si>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</si>
  <si>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</si>
  <si>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</si>
  <si>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</si>
  <si>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</si>
  <si>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</si>
  <si>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</si>
  <si>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</si>
  <si>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</si>
  <si>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</si>
  <si>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</si>
  <si>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</si>
  <si>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</si>
  <si>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</si>
  <si>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</si>
  <si>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</si>
  <si>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</si>
  <si>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</si>
  <si>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</si>
  <si>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</si>
  <si>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</si>
  <si>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</si>
  <si>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</si>
  <si>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</si>
  <si>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</si>
  <si>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</si>
  <si>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</si>
  <si>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</si>
  <si>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</si>
  <si>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</si>
  <si>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</si>
  <si>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</si>
  <si>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</si>
  <si>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</si>
  <si>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</si>
  <si>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</si>
  <si>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</si>
  <si>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</si>
  <si>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</si>
  <si>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</si>
  <si>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</si>
  <si>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</si>
  <si>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</si>
  <si>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</si>
  <si>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</si>
  <si>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</si>
  <si>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</si>
  <si>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</si>
  <si>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</si>
  <si>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</si>
  <si>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</si>
  <si>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</si>
  <si>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</si>
  <si>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</si>
  <si>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</si>
  <si>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</si>
  <si>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</si>
  <si>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</si>
  <si>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</si>
  <si>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</si>
  <si>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</si>
  <si>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</si>
  <si>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</si>
  <si>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</si>
  <si>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</si>
  <si>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</si>
  <si>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</si>
  <si>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</si>
  <si>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</si>
  <si>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</si>
  <si>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</si>
  <si>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</si>
  <si>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</si>
  <si>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</si>
  <si>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</si>
  <si>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</si>
  <si>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</si>
  <si>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</si>
  <si>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</si>
  <si>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</si>
  <si>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</si>
  <si>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</si>
  <si>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</si>
  <si>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</si>
  <si>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</si>
  <si>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</si>
  <si>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</si>
  <si>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</si>
  <si>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</si>
  <si>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</si>
  <si>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</si>
  <si>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</si>
  <si>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</si>
  <si>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</si>
  <si>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</si>
  <si>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</si>
  <si>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</si>
  <si>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</si>
  <si>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</si>
  <si>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</si>
  <si>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</si>
  <si>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</si>
  <si>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</si>
  <si>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</si>
  <si>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</si>
  <si>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</si>
  <si>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</si>
  <si>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</si>
  <si>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</si>
  <si>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</si>
  <si>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</si>
  <si>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</si>
  <si>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</si>
  <si>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</si>
  <si>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</si>
  <si>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</si>
  <si>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</si>
  <si>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</si>
  <si>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</si>
  <si>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</si>
  <si>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</si>
  <si>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</si>
  <si>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</si>
  <si>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</si>
  <si>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</si>
  <si>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</si>
  <si>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</si>
  <si>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</si>
  <si>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</si>
  <si>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</si>
  <si>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</si>
  <si>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</si>
  <si>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</si>
  <si>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</si>
  <si>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</si>
  <si>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</si>
  <si>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</si>
  <si>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</si>
  <si>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</si>
  <si>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</si>
  <si>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</si>
  <si>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</si>
  <si>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</si>
  <si>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</si>
  <si>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</si>
  <si>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</si>
  <si>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</si>
  <si>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</si>
  <si>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</si>
  <si>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</si>
  <si>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</si>
  <si>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</si>
  <si>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</si>
  <si>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</si>
  <si>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</si>
  <si>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</si>
  <si>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</si>
  <si>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</si>
  <si>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</si>
  <si>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</si>
  <si>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</si>
  <si>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</si>
  <si>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</si>
  <si>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</si>
  <si>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</si>
  <si>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</si>
  <si>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</si>
  <si>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</si>
  <si>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</si>
  <si>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</si>
  <si>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</si>
  <si>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</si>
  <si>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</si>
  <si>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</si>
  <si>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</si>
  <si>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</si>
  <si>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</si>
  <si>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</si>
  <si>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</si>
  <si>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</si>
  <si>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</si>
  <si>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</si>
  <si>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</si>
  <si>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</si>
  <si>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</si>
  <si>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</si>
  <si>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</si>
  <si>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</si>
  <si>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</si>
  <si>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</si>
  <si>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</si>
  <si>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</si>
  <si>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</si>
  <si>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</si>
  <si>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</si>
  <si>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</si>
  <si>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</si>
  <si>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</si>
  <si>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</si>
  <si>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</si>
  <si>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</si>
  <si>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</si>
  <si>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</si>
  <si>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</si>
  <si>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</si>
  <si>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</si>
  <si>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</si>
  <si>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</si>
  <si>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</si>
  <si>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</si>
  <si>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</si>
  <si>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</si>
  <si>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</si>
  <si>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</si>
  <si>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</si>
  <si>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</si>
  <si>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</si>
  <si>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</si>
  <si>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</si>
  <si>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</si>
  <si>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</si>
  <si>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</si>
  <si>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</si>
  <si>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</si>
  <si>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</si>
  <si>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</si>
  <si>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</si>
  <si>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</si>
  <si>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</si>
  <si>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</si>
  <si>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</si>
  <si>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</si>
  <si>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</si>
  <si>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</si>
  <si>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</si>
  <si>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</si>
  <si>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</si>
  <si>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</si>
  <si>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</si>
  <si>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</si>
  <si>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</si>
  <si>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</si>
  <si>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</si>
  <si>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</si>
  <si>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</si>
  <si>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</si>
  <si>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</si>
  <si>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</si>
  <si>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</si>
  <si>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</si>
  <si>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</si>
  <si>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</si>
  <si>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</si>
  <si>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</si>
  <si>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</si>
  <si>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</si>
  <si>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</si>
  <si>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</si>
  <si>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</si>
  <si>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</si>
  <si>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</si>
  <si>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</si>
  <si>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</si>
  <si>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</si>
  <si>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</si>
  <si>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</si>
  <si>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</si>
  <si>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</si>
  <si>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</si>
  <si>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</si>
  <si>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</si>
  <si>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</si>
  <si>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</si>
  <si>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</si>
  <si>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</si>
  <si>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</si>
  <si>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</si>
  <si>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</si>
  <si>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</si>
  <si>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</si>
  <si>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</si>
  <si>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</si>
  <si>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</si>
  <si>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</si>
  <si>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</si>
  <si>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</si>
  <si>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</si>
  <si>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</si>
  <si>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</si>
  <si>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</si>
  <si>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</si>
  <si>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</si>
  <si>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</si>
  <si>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</si>
  <si>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</si>
  <si>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</si>
  <si>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</si>
  <si>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</si>
  <si>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</si>
  <si>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</si>
  <si>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</si>
  <si>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</si>
  <si>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</si>
  <si>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</si>
  <si>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</si>
  <si>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</si>
  <si>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</si>
  <si>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</si>
  <si>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</si>
  <si>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</si>
  <si>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</si>
  <si>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</si>
  <si>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</si>
  <si>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</si>
  <si>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</si>
  <si>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</si>
  <si>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</si>
  <si>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</si>
  <si>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</si>
  <si>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</si>
  <si>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</si>
  <si>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</si>
  <si>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</si>
  <si>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</si>
  <si>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</si>
  <si>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</si>
  <si>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</si>
  <si>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</si>
  <si>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</si>
  <si>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</si>
  <si>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</si>
  <si>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</si>
  <si>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</si>
  <si>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</si>
  <si>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</si>
  <si>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</si>
  <si>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</si>
  <si>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</si>
  <si>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</si>
  <si>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</si>
  <si>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</si>
  <si>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</si>
  <si>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</si>
  <si>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</si>
  <si>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</si>
  <si>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</si>
  <si>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</si>
  <si>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</si>
  <si>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</si>
  <si>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</si>
  <si>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</si>
  <si>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</si>
  <si>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</si>
  <si>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</si>
  <si>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</si>
  <si>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</si>
  <si>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</si>
  <si>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</si>
  <si>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</si>
  <si>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</si>
  <si>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</si>
  <si>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</si>
  <si>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</si>
  <si>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</si>
  <si>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</si>
  <si>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</si>
  <si>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</si>
  <si>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</si>
  <si>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</si>
  <si>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</si>
  <si>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</si>
  <si>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</si>
  <si>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</si>
  <si>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</si>
  <si>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</si>
  <si>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</si>
  <si>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</si>
  <si>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</si>
  <si>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</si>
  <si>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</si>
  <si>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</si>
  <si>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</si>
  <si>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</si>
  <si>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</si>
  <si>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</si>
  <si>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</si>
  <si>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</si>
  <si>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</si>
  <si>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</si>
  <si>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</si>
  <si>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</si>
  <si>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</si>
  <si>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</si>
  <si>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</si>
  <si>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</si>
  <si>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</si>
  <si>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</si>
  <si>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</si>
  <si>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</si>
  <si>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</si>
  <si>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</si>
  <si>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</si>
  <si>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</si>
  <si>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</si>
  <si>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</si>
  <si>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</si>
  <si>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</si>
  <si>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</si>
  <si>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</si>
  <si>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</si>
  <si>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</si>
  <si>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</si>
  <si>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</si>
  <si>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</si>
  <si>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</si>
  <si>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</si>
  <si>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</si>
  <si>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</si>
  <si>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</si>
  <si>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</si>
  <si>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</si>
  <si>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</si>
  <si>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</si>
  <si>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</si>
  <si>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</si>
  <si>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</si>
  <si>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</si>
  <si>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</si>
  <si>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</si>
  <si>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</si>
  <si>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</si>
  <si>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</si>
  <si>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</si>
  <si>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</si>
  <si>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</si>
  <si>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</si>
  <si>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</si>
  <si>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</si>
  <si>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</si>
  <si>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</si>
  <si>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</si>
  <si>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</si>
  <si>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</si>
  <si>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</si>
  <si>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</si>
  <si>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</si>
  <si>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</si>
  <si>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</si>
  <si>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</si>
  <si>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</si>
  <si>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</si>
  <si>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</si>
  <si>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</si>
  <si>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</si>
  <si>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</si>
  <si>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</si>
  <si>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</si>
  <si>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</si>
  <si>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</si>
  <si>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</si>
  <si>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</si>
  <si>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</si>
  <si>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</si>
  <si>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</si>
  <si>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</si>
  <si>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</si>
  <si>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</si>
  <si>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</si>
  <si>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</si>
  <si>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</si>
  <si>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</si>
  <si>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</si>
  <si>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</si>
  <si>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</si>
  <si>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</si>
  <si>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</si>
  <si>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</si>
  <si>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</si>
  <si>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</si>
  <si>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</si>
  <si>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</si>
  <si>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</si>
  <si>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</si>
  <si>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</si>
  <si>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</si>
  <si>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</si>
  <si>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</si>
  <si>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</si>
  <si>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</si>
  <si>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</si>
  <si>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</si>
  <si>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</si>
  <si>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</si>
  <si>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</si>
  <si>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</si>
  <si>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</si>
  <si>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</si>
  <si>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</si>
  <si>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</si>
  <si>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</si>
  <si>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</si>
  <si>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</si>
  <si>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</si>
  <si>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</si>
  <si>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</si>
  <si>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</si>
  <si>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</si>
  <si>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</si>
  <si>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</si>
  <si>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</si>
  <si>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</si>
  <si>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</si>
  <si>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</si>
  <si>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</si>
  <si>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</si>
  <si>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</si>
  <si>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</si>
  <si>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</si>
  <si>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</si>
  <si>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</si>
  <si>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</si>
  <si>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</si>
  <si>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</si>
  <si>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</si>
  <si>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</si>
  <si>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</si>
  <si>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</si>
  <si>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</si>
  <si>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</si>
  <si>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</si>
  <si>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</si>
  <si>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</si>
  <si>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</si>
  <si>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</si>
  <si>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</si>
  <si>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</si>
  <si>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</si>
  <si>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</si>
  <si>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</si>
  <si>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</si>
  <si>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</si>
  <si>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</si>
  <si>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</si>
  <si>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</si>
  <si>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</si>
  <si>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</si>
  <si>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</si>
  <si>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</si>
  <si>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</si>
  <si>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</si>
  <si>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</si>
  <si>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</si>
  <si>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</si>
  <si>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</si>
  <si>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</si>
  <si>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</si>
  <si>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</si>
  <si>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</si>
  <si>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</si>
  <si>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</si>
  <si>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</si>
  <si>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</si>
  <si>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</si>
  <si>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</si>
  <si>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</si>
  <si>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</si>
  <si>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</si>
  <si>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</si>
  <si>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</si>
  <si>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</si>
  <si>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</si>
  <si>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</si>
  <si>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</si>
  <si>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</si>
  <si>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</si>
  <si>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</si>
  <si>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</si>
  <si>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</si>
  <si>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</si>
  <si>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</si>
  <si>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</si>
  <si>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</si>
  <si>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</si>
  <si>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</si>
  <si>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</si>
  <si>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</si>
  <si>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</si>
  <si>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</si>
  <si>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</si>
  <si>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</si>
  <si>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</si>
  <si>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</si>
  <si>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</si>
  <si>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</si>
  <si>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</si>
  <si>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</si>
  <si>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</si>
  <si>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</si>
  <si>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</si>
  <si>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</si>
  <si>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</si>
  <si>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</si>
  <si>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</si>
  <si>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</si>
  <si>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</si>
  <si>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</si>
  <si>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</si>
  <si>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</si>
  <si>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</si>
  <si>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</si>
  <si>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</si>
  <si>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</si>
  <si>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</si>
  <si>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</si>
  <si>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</si>
  <si>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</si>
  <si>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</si>
  <si>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</si>
  <si>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</si>
  <si>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</si>
  <si>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</si>
  <si>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</si>
  <si>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</si>
  <si>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</si>
  <si>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</si>
  <si>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</si>
  <si>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</si>
  <si>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</si>
  <si>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</si>
  <si>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</si>
  <si>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</si>
  <si>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</si>
  <si>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</si>
  <si>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</si>
  <si>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</si>
  <si>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</si>
  <si>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</si>
  <si>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</si>
  <si>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</si>
  <si>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</si>
  <si>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</si>
  <si>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</si>
  <si>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</si>
  <si>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</si>
  <si>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</si>
  <si>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</si>
  <si>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</si>
  <si>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</si>
  <si>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</si>
  <si>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</si>
  <si>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</si>
  <si>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</si>
  <si>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</si>
  <si>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</si>
  <si>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</si>
  <si>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</si>
  <si>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</si>
  <si>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</si>
  <si>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</si>
  <si>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</si>
  <si>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</si>
  <si>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</si>
  <si>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</si>
  <si>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</si>
  <si>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</si>
  <si>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</si>
  <si>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</si>
  <si>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</si>
  <si>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</si>
  <si>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</si>
  <si>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</si>
  <si>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</si>
  <si>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</si>
  <si>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</si>
  <si>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</si>
  <si>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</si>
  <si>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</si>
  <si>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</si>
  <si>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</si>
  <si>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</si>
  <si>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</si>
  <si>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</si>
  <si>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</si>
  <si>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</si>
  <si>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</si>
  <si>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</si>
  <si>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</si>
  <si>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</si>
  <si>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</si>
  <si>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</si>
  <si>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</si>
  <si>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</si>
  <si>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</si>
  <si>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</si>
  <si>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</si>
  <si>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</si>
  <si>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</si>
  <si>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</si>
  <si>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</si>
  <si>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</si>
  <si>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</si>
  <si>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</si>
  <si>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</si>
  <si>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</si>
  <si>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</si>
  <si>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</si>
  <si>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</si>
  <si>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</si>
  <si>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</si>
  <si>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</si>
  <si>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</si>
  <si>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</si>
  <si>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</si>
  <si>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</si>
  <si>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</si>
  <si>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</si>
  <si>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</si>
  <si>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</si>
  <si>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</si>
  <si>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</si>
  <si>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</si>
  <si>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</si>
  <si>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</si>
  <si>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</si>
  <si>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</si>
  <si>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</si>
  <si>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</si>
  <si>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</si>
  <si>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</si>
  <si>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</si>
  <si>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</si>
  <si>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</si>
  <si>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</si>
  <si>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</si>
  <si>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</si>
  <si>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</si>
  <si>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</si>
  <si>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</si>
  <si>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</si>
  <si>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</si>
  <si>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</si>
  <si>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</si>
  <si>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</si>
  <si>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</si>
  <si>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</si>
  <si>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</si>
  <si>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</si>
  <si>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</si>
  <si>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</si>
  <si>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</si>
  <si>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</si>
  <si>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</si>
  <si>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</si>
  <si>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</si>
  <si>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</si>
  <si>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</si>
  <si>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</si>
  <si>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</si>
  <si>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</si>
  <si>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</si>
  <si>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</si>
  <si>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</si>
  <si>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</si>
  <si>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</si>
  <si>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</si>
  <si>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</si>
  <si>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</si>
  <si>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</si>
  <si>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</si>
  <si>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</si>
  <si>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</si>
  <si>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</si>
  <si>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</si>
  <si>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</si>
  <si>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</si>
  <si>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</si>
  <si>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</si>
  <si>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</si>
  <si>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</si>
  <si>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</si>
  <si>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</si>
  <si>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</si>
  <si>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</si>
  <si>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</si>
  <si>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</si>
  <si>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</si>
  <si>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</si>
  <si>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</si>
  <si>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</si>
  <si>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</si>
  <si>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</si>
  <si>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</si>
  <si>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</si>
  <si>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</si>
  <si>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</si>
  <si>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</si>
  <si>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</si>
  <si>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</si>
  <si>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</si>
  <si>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</si>
  <si>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</si>
  <si>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</si>
  <si>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</si>
  <si>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</si>
  <si>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</si>
  <si>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</si>
  <si>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</si>
  <si>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</si>
  <si>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</si>
  <si>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</si>
  <si>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</si>
  <si>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</si>
  <si>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</si>
  <si>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</si>
  <si>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</si>
  <si>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</si>
  <si>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</si>
  <si>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</si>
  <si>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</si>
  <si>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</si>
  <si>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</si>
  <si>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</si>
  <si>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</si>
  <si>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</si>
  <si>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</si>
  <si>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</si>
  <si>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</si>
  <si>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</si>
  <si>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</si>
  <si>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</si>
  <si>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</si>
  <si>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</si>
  <si>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</si>
  <si>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</si>
  <si>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</si>
  <si>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</si>
  <si>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</si>
  <si>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</si>
  <si>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</si>
  <si>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</si>
  <si>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</si>
  <si>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</si>
  <si>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</si>
  <si>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</si>
  <si>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</si>
  <si>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</si>
  <si>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</si>
  <si>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</si>
  <si>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</si>
  <si>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</si>
  <si>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</si>
  <si>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</si>
  <si>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</si>
  <si>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</si>
  <si>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</si>
  <si>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</si>
  <si>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</si>
  <si>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</si>
  <si>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</si>
  <si>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</si>
  <si>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</si>
  <si>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</si>
  <si>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</si>
  <si>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</si>
  <si>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</si>
  <si>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</si>
  <si>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</si>
  <si>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</si>
  <si>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</si>
  <si>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</si>
  <si>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</si>
  <si>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</si>
  <si>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</si>
  <si>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</si>
  <si>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</si>
  <si>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</si>
  <si>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</si>
  <si>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</si>
  <si>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</si>
  <si>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</si>
  <si>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</si>
  <si>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</si>
  <si>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</si>
  <si>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</si>
  <si>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</si>
  <si>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</si>
  <si>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</si>
  <si>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</si>
  <si>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</si>
  <si>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</si>
  <si>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</si>
  <si>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</si>
  <si>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</si>
  <si>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</si>
  <si>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</si>
  <si>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</si>
  <si>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</si>
  <si>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</si>
  <si>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</si>
  <si>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</si>
  <si>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</si>
  <si>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</si>
  <si>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</si>
  <si>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</si>
  <si>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</si>
  <si>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</si>
  <si>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</si>
  <si>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</si>
  <si>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</si>
  <si>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</si>
  <si>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</si>
  <si>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</si>
  <si>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</si>
  <si>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</si>
  <si>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</si>
  <si>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</si>
  <si>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</si>
  <si>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</si>
  <si>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</si>
  <si>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</si>
  <si>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</si>
  <si>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</si>
  <si>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</si>
  <si>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</si>
  <si>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</si>
  <si>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</si>
  <si>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</si>
  <si>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</si>
  <si>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</si>
  <si>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</si>
  <si>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</si>
  <si>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</si>
  <si>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</si>
  <si>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</si>
  <si>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</si>
  <si>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</si>
  <si>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</si>
  <si>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</si>
  <si>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</si>
  <si>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</si>
  <si>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</si>
  <si>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</si>
  <si>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</si>
  <si>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</si>
  <si>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</si>
  <si>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</si>
  <si>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</si>
  <si>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</si>
  <si>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</si>
  <si>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</si>
  <si>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</si>
  <si>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</si>
  <si>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</si>
  <si>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</si>
  <si>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</si>
  <si>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</si>
  <si>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</si>
  <si>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</si>
  <si>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</si>
  <si>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</si>
  <si>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</si>
  <si>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</si>
  <si>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</si>
  <si>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</si>
  <si>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</si>
  <si>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</si>
  <si>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</si>
  <si>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</si>
  <si>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</si>
  <si>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</si>
  <si>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</si>
  <si>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</si>
  <si>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</si>
  <si>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</si>
  <si>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</si>
  <si>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</si>
  <si>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</si>
  <si>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</si>
  <si>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</si>
  <si>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</si>
  <si>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</si>
  <si>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</si>
  <si>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</si>
  <si>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</si>
  <si>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</si>
  <si>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</si>
  <si>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</si>
  <si>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</si>
  <si>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</si>
  <si>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</si>
  <si>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</si>
  <si>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</si>
  <si>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</si>
  <si>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</si>
  <si>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</si>
  <si>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</si>
  <si>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</si>
  <si>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</si>
  <si>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</si>
  <si>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</si>
  <si>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</si>
  <si>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</si>
  <si>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</si>
  <si>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</si>
  <si>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</si>
  <si>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</si>
  <si>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</si>
  <si>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</si>
  <si>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</si>
  <si>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</si>
  <si>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</si>
  <si>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</si>
  <si>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</si>
  <si>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</si>
  <si>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</si>
  <si>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</si>
  <si>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</si>
  <si>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</si>
  <si>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</si>
  <si>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</si>
  <si>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</si>
  <si>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</si>
  <si>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</si>
  <si>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</si>
  <si>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</si>
  <si>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</si>
  <si>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</si>
  <si>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</si>
  <si>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</si>
  <si>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</si>
  <si>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</si>
  <si>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</si>
  <si>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</si>
  <si>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</si>
  <si>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</si>
  <si>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</si>
  <si>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</si>
  <si>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</si>
  <si>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</si>
  <si>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</si>
  <si>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</si>
  <si>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</si>
  <si>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</si>
  <si>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</si>
  <si>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</si>
  <si>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</si>
  <si>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</si>
  <si>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</si>
  <si>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</si>
  <si>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</si>
  <si>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</si>
  <si>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</si>
  <si>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</si>
  <si>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</si>
  <si>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</si>
  <si>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</si>
  <si>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</si>
  <si>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</si>
  <si>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</si>
  <si>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</si>
  <si>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</si>
  <si>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</si>
  <si>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</si>
  <si>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</si>
  <si>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</si>
  <si>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</si>
  <si>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</si>
  <si>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</si>
  <si>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</si>
  <si>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</si>
  <si>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</si>
  <si>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</si>
  <si>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</si>
  <si>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</si>
  <si>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</si>
  <si>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</si>
  <si>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</si>
  <si>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</si>
  <si>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</si>
  <si>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</si>
  <si>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</si>
  <si>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</si>
  <si>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</si>
  <si>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</si>
  <si>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</si>
  <si>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</si>
  <si>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</si>
  <si>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</si>
  <si>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</si>
  <si>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</si>
  <si>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</si>
  <si>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</si>
  <si>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</si>
  <si>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</si>
  <si>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</si>
  <si>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</si>
  <si>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</si>
  <si>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</si>
  <si>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</si>
  <si>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</si>
  <si>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</si>
  <si>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</si>
  <si>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</si>
  <si>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</si>
  <si>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</si>
  <si>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</si>
  <si>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</si>
  <si>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</si>
  <si>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</si>
  <si>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</si>
  <si>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</si>
  <si>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</si>
  <si>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</si>
  <si>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</si>
  <si>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</si>
  <si>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</si>
  <si>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</si>
  <si>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</si>
  <si>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</si>
  <si>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</si>
  <si>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</si>
  <si>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</si>
  <si>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</si>
  <si>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</si>
  <si>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</si>
  <si>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</si>
  <si>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</si>
  <si>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</si>
  <si>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</si>
  <si>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</si>
  <si>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</si>
  <si>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</si>
  <si>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</si>
  <si>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</si>
  <si>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</si>
  <si>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</si>
  <si>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</si>
  <si>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</si>
  <si>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</si>
  <si>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</si>
  <si>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</si>
  <si>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</si>
  <si>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</si>
  <si>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</si>
  <si>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</si>
  <si>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</si>
  <si>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</si>
  <si>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</si>
  <si>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</si>
  <si>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</si>
  <si>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</si>
  <si>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</si>
  <si>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</si>
  <si>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</si>
  <si>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</si>
  <si>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</si>
  <si>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</si>
  <si>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</si>
  <si>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</si>
  <si>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</si>
  <si>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</si>
  <si>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</si>
  <si>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</si>
  <si>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</si>
  <si>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</si>
  <si>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</si>
  <si>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</si>
  <si>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</si>
  <si>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</si>
  <si>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</si>
  <si>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</si>
  <si>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</si>
  <si>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</si>
  <si>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</si>
  <si>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</si>
  <si>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</si>
  <si>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</si>
  <si>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</si>
  <si>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</si>
  <si>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</si>
  <si>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</si>
  <si>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</si>
  <si>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</si>
  <si>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</si>
  <si>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</si>
  <si>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</si>
  <si>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</si>
  <si>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</si>
  <si>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</si>
  <si>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</si>
  <si>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</si>
  <si>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</si>
  <si>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</si>
  <si>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</si>
  <si>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</si>
  <si>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</si>
  <si>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</si>
  <si>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</si>
  <si>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</si>
  <si>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</si>
  <si>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</si>
  <si>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</si>
  <si>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</si>
  <si>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</si>
  <si>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</si>
  <si>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</si>
  <si>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</si>
  <si>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</si>
  <si>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</si>
  <si>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</si>
  <si>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</si>
  <si>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</si>
  <si>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</si>
  <si>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</si>
  <si>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</si>
  <si>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</si>
  <si>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</si>
  <si>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</si>
  <si>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</si>
  <si>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</si>
  <si>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</si>
  <si>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</si>
  <si>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</si>
  <si>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</si>
  <si>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</si>
  <si>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</si>
  <si>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</si>
  <si>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</si>
  <si>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</si>
  <si>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</si>
  <si>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</si>
  <si>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</si>
  <si>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</si>
  <si>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</si>
  <si>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</si>
  <si>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</si>
  <si>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</si>
  <si>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</si>
  <si>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</si>
  <si>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</si>
  <si>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</si>
  <si>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</si>
  <si>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</si>
  <si>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</si>
  <si>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</si>
  <si>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</si>
  <si>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</si>
  <si>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</si>
  <si>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</si>
  <si>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</si>
  <si>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</si>
  <si>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</si>
  <si>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</si>
  <si>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</si>
  <si>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</si>
  <si>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</si>
  <si>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</si>
  <si>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</si>
  <si>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</si>
  <si>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</si>
  <si>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</si>
  <si>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</si>
  <si>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</si>
  <si>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</si>
  <si>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</si>
  <si>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</si>
  <si>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</si>
  <si>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</si>
  <si>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</si>
  <si>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</si>
  <si>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</si>
  <si>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</si>
  <si>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</si>
  <si>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</si>
  <si>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</si>
  <si>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</si>
  <si>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</si>
  <si>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</si>
  <si>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</si>
  <si>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</si>
  <si>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</si>
  <si>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</si>
  <si>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</si>
  <si>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</si>
  <si>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</si>
  <si>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</si>
  <si>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</si>
  <si>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</si>
  <si>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</si>
  <si>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</si>
  <si>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</si>
  <si>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</si>
  <si>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</si>
  <si>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</si>
  <si>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</si>
  <si>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</si>
  <si>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</si>
  <si>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</si>
  <si>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</si>
  <si>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</si>
  <si>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</si>
  <si>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</si>
  <si>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</si>
  <si>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</si>
  <si>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</si>
  <si>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</si>
  <si>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</si>
  <si>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</si>
  <si>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</si>
  <si>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</si>
  <si>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</si>
  <si>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</si>
  <si>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</si>
  <si>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</si>
  <si>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</si>
  <si>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</si>
  <si>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</si>
  <si>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</si>
  <si>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</si>
  <si>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</si>
  <si>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</si>
  <si>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</si>
  <si>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</si>
  <si>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</si>
  <si>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</si>
  <si>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</si>
  <si>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</si>
  <si>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</si>
  <si>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</si>
  <si>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</si>
  <si>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</si>
  <si>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</si>
  <si>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</si>
  <si>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</si>
  <si>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</si>
  <si>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</si>
  <si>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</si>
  <si>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</si>
  <si>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</si>
  <si>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</si>
  <si>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</si>
  <si>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</si>
  <si>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</si>
  <si>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</si>
  <si>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</si>
  <si>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</si>
  <si>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</si>
  <si>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</si>
  <si>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</si>
  <si>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</si>
  <si>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</si>
  <si>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</si>
  <si>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</si>
  <si>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</si>
  <si>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</si>
  <si>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</si>
  <si>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</si>
  <si>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</si>
  <si>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</si>
  <si>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</si>
  <si>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</si>
  <si>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</si>
  <si>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</si>
  <si>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</si>
  <si>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</si>
  <si>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</si>
  <si>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</si>
  <si>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</si>
  <si>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</si>
  <si>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</si>
  <si>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</si>
  <si>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</si>
  <si>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</si>
  <si>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</si>
  <si>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</si>
  <si>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</si>
  <si>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</si>
  <si>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</si>
  <si>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</si>
  <si>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</si>
  <si>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</si>
  <si>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</si>
  <si>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</si>
  <si>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</si>
  <si>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</si>
  <si>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</si>
  <si>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</si>
  <si>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</si>
  <si>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</si>
  <si>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</si>
  <si>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</si>
  <si>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</si>
  <si>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</si>
  <si>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</si>
  <si>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</si>
  <si>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</si>
  <si>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</si>
  <si>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</si>
  <si>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</si>
  <si>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</si>
  <si>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</si>
  <si>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</si>
  <si>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</si>
  <si>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</si>
  <si>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</si>
  <si>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</si>
  <si>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</si>
  <si>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</si>
  <si>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</si>
  <si>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</si>
  <si>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</si>
  <si>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</si>
  <si>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</si>
  <si>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</si>
  <si>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</si>
  <si>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</si>
  <si>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</si>
  <si>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</si>
  <si>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</si>
  <si>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</si>
  <si>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</si>
  <si>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</si>
  <si>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</si>
  <si>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</si>
  <si>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</si>
  <si>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</si>
  <si>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</si>
  <si>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</si>
  <si>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</si>
  <si>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</si>
  <si>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</si>
  <si>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</si>
  <si>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</si>
  <si>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</si>
  <si>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</si>
  <si>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</si>
  <si>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</si>
  <si>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</si>
  <si>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</si>
  <si>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</si>
  <si>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</si>
  <si>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</si>
  <si>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</si>
  <si>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</si>
  <si>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</si>
  <si>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</si>
  <si>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</si>
  <si>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</si>
  <si>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</si>
  <si>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</si>
  <si>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</si>
  <si>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</si>
  <si>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</si>
  <si>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</si>
  <si>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</si>
  <si>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</si>
  <si>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</si>
  <si>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</si>
  <si>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</si>
  <si>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</si>
  <si>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</si>
  <si>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</si>
  <si>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</si>
  <si>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</si>
  <si>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</si>
  <si>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</si>
  <si>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</si>
  <si>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</si>
  <si>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</si>
  <si>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</si>
  <si>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</si>
  <si>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</si>
  <si>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</si>
  <si>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</si>
  <si>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</si>
  <si>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</si>
  <si>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</si>
  <si>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</si>
  <si>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</si>
  <si>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</si>
  <si>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</si>
  <si>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</si>
  <si>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</si>
  <si>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</si>
  <si>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</si>
  <si>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</si>
  <si>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</si>
  <si>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</si>
  <si>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</si>
  <si>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</si>
  <si>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</si>
  <si>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</si>
  <si>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</si>
  <si>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</si>
  <si>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</si>
  <si>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</si>
  <si>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</si>
  <si>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</si>
  <si>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</si>
  <si>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</si>
  <si>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</si>
  <si>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</si>
  <si>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</si>
  <si>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</si>
  <si>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</si>
  <si>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</si>
  <si>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</si>
  <si>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</si>
  <si>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</si>
  <si>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</si>
  <si>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</si>
  <si>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</si>
  <si>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</si>
  <si>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</si>
  <si>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</si>
  <si>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</si>
  <si>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</si>
  <si>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</si>
  <si>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</si>
  <si>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</si>
  <si>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</si>
  <si>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</si>
  <si>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</si>
  <si>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</si>
  <si>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</si>
  <si>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</si>
  <si>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</si>
  <si>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</si>
  <si>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</si>
  <si>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</si>
  <si>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</si>
  <si>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</si>
  <si>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</si>
  <si>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</si>
  <si>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</si>
  <si>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</si>
  <si>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</si>
  <si>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</si>
  <si>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</si>
  <si>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</si>
  <si>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</si>
  <si>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</si>
  <si>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</si>
  <si>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</si>
  <si>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</si>
  <si>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</si>
  <si>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</si>
  <si>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</si>
  <si>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</si>
  <si>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</si>
  <si>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</si>
  <si>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</si>
  <si>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</si>
  <si>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</si>
  <si>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</si>
  <si>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</si>
  <si>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</si>
  <si>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</si>
  <si>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</si>
  <si>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</si>
  <si>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</si>
  <si>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</si>
  <si>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</si>
  <si>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</si>
  <si>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</si>
  <si>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</si>
  <si>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</si>
  <si>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</si>
  <si>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</si>
  <si>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</si>
  <si>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</si>
  <si>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</si>
  <si>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</si>
  <si>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</si>
  <si>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</si>
  <si>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</si>
  <si>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</si>
  <si>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</si>
  <si>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</si>
  <si>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</si>
  <si>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</si>
  <si>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</si>
  <si>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</si>
  <si>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</si>
  <si>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</si>
  <si>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</si>
  <si>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</si>
  <si>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</si>
  <si>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</si>
  <si>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</si>
  <si>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</si>
  <si>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</si>
  <si>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</si>
  <si>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</si>
  <si>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</si>
  <si>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</si>
  <si>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</si>
  <si>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</si>
  <si>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</si>
  <si>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</si>
  <si>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</si>
  <si>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</si>
  <si>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</si>
  <si>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</si>
  <si>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</si>
  <si>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</si>
  <si>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</si>
  <si>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</si>
  <si>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</si>
  <si>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</si>
  <si>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</si>
  <si>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</si>
  <si>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</si>
  <si>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</si>
  <si>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</si>
  <si>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</si>
  <si>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</si>
  <si>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</si>
  <si>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</si>
  <si>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</si>
  <si>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</si>
  <si>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</si>
  <si>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</si>
  <si>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</si>
  <si>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</si>
  <si>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</si>
  <si>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</si>
  <si>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</si>
  <si>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</si>
  <si>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</si>
  <si>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</si>
  <si>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</si>
  <si>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</si>
  <si>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</si>
  <si>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</si>
  <si>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</si>
  <si>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</si>
  <si>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</si>
  <si>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</si>
  <si>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</si>
  <si>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</si>
  <si>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</si>
  <si>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</si>
  <si>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</si>
  <si>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</si>
  <si>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</si>
  <si>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</si>
  <si>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</si>
  <si>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</si>
  <si>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</si>
  <si>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</si>
  <si>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</si>
  <si>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</si>
  <si>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</si>
  <si>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</si>
  <si>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</si>
  <si>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</si>
  <si>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</si>
  <si>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</si>
  <si>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</si>
  <si>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</si>
  <si>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</si>
  <si>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</si>
  <si>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</si>
  <si>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</si>
  <si>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</si>
  <si>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</si>
  <si>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</si>
  <si>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</si>
  <si>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</si>
  <si>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</si>
  <si>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</si>
  <si>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</si>
  <si>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</si>
  <si>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</si>
  <si>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</si>
  <si>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</si>
  <si>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</si>
  <si>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</si>
  <si>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</si>
  <si>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</si>
  <si>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</si>
  <si>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</si>
  <si>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</si>
  <si>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</si>
  <si>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</si>
  <si>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</si>
  <si>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</si>
  <si>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</si>
  <si>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</si>
  <si>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</si>
  <si>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</si>
  <si>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</si>
  <si>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</si>
  <si>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</si>
  <si>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</si>
  <si>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</si>
  <si>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</si>
  <si>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</si>
  <si>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</si>
  <si>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</si>
  <si>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</si>
  <si>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</si>
  <si>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</si>
  <si>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</si>
  <si>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</si>
  <si>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</si>
  <si>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</si>
  <si>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</si>
  <si>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</si>
  <si>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</si>
  <si>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</si>
  <si>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</si>
  <si>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</si>
  <si>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</si>
  <si>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</si>
  <si>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</si>
  <si>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</si>
  <si>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</si>
  <si>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</si>
  <si>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</si>
  <si>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</si>
  <si>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</si>
  <si>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</si>
  <si>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</si>
  <si>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</si>
  <si>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</si>
  <si>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</si>
  <si>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</si>
  <si>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</si>
  <si>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</si>
  <si>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</si>
  <si>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</si>
  <si>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</si>
  <si>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</si>
  <si>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</si>
  <si>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</si>
  <si>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</si>
  <si>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</si>
  <si>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</si>
  <si>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</si>
  <si>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</si>
  <si>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</si>
  <si>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</si>
  <si>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</si>
  <si>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</si>
  <si>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</si>
  <si>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</si>
  <si>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</si>
  <si>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</si>
  <si>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</si>
  <si>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</si>
  <si>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</si>
  <si>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</si>
  <si>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</si>
  <si>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</si>
  <si>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</si>
  <si>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</si>
  <si>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</si>
  <si>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</si>
  <si>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</si>
  <si>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</si>
  <si>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</si>
  <si>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</si>
  <si>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</si>
  <si>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</si>
  <si>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</si>
  <si>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</si>
  <si>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</si>
  <si>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</si>
  <si>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</si>
  <si>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</si>
  <si>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</si>
  <si>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</si>
  <si>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</si>
  <si>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</si>
  <si>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</si>
  <si>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</si>
  <si>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</si>
  <si>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</si>
  <si>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</si>
  <si>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</si>
  <si>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</si>
  <si>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</si>
  <si>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</si>
  <si>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</si>
  <si>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</si>
  <si>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</si>
  <si>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</si>
  <si>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</si>
  <si>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</si>
  <si>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</si>
  <si>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</si>
  <si>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</si>
  <si>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</si>
  <si>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</si>
  <si>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</si>
  <si>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</si>
  <si>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</si>
  <si>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</si>
  <si>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</si>
  <si>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</si>
  <si>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</si>
  <si>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</si>
  <si>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</si>
  <si>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</si>
  <si>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</si>
  <si>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</si>
  <si>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</si>
  <si>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</si>
  <si>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</si>
  <si>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</si>
  <si>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</si>
  <si>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</si>
  <si>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</si>
  <si>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</si>
  <si>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</si>
  <si>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</si>
  <si>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</si>
  <si>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</si>
  <si>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</si>
  <si>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</si>
  <si>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</si>
  <si>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</si>
  <si>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</si>
  <si>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</si>
  <si>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</si>
  <si>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</si>
  <si>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</si>
  <si>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</si>
  <si>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</si>
  <si>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</si>
  <si>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</si>
  <si>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</si>
  <si>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</si>
  <si>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</si>
  <si>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</si>
  <si>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</si>
  <si>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</si>
  <si>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</si>
  <si>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</si>
  <si>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</si>
  <si>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</si>
  <si>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</si>
  <si>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</si>
  <si>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</si>
  <si>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</si>
  <si>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</si>
  <si>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</si>
  <si>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</si>
  <si>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</si>
  <si>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</si>
  <si>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</si>
  <si>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</si>
  <si>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</si>
  <si>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</si>
  <si>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</si>
  <si>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</si>
  <si>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</si>
  <si>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</si>
  <si>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</si>
  <si>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</si>
  <si>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</si>
  <si>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</si>
  <si>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</si>
  <si>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</si>
  <si>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</si>
  <si>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</si>
  <si>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</si>
  <si>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</si>
  <si>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</si>
  <si>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</si>
  <si>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</si>
  <si>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</si>
  <si>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</si>
  <si>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</si>
  <si>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</si>
  <si>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</si>
  <si>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</si>
  <si>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</si>
  <si>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</si>
  <si>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</si>
  <si>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</si>
  <si>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</si>
  <si>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</si>
  <si>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</si>
  <si>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</si>
  <si>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</si>
  <si>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</si>
  <si>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</si>
  <si>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</si>
  <si>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</si>
  <si>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</si>
  <si>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</si>
  <si>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</si>
  <si>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</si>
  <si>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</si>
  <si>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</si>
  <si>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</si>
  <si>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</si>
  <si>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</si>
  <si>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</si>
  <si>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</si>
  <si>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</si>
  <si>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</si>
  <si>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</si>
  <si>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</si>
  <si>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</si>
  <si>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</si>
  <si>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</si>
  <si>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</si>
  <si>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</si>
  <si>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</si>
  <si>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</si>
  <si>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</si>
  <si>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</si>
  <si>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</si>
  <si>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</si>
  <si>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</si>
  <si>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</si>
  <si>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</si>
  <si>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</si>
  <si>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</si>
  <si>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</si>
  <si>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</si>
  <si>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</si>
  <si>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</si>
  <si>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</si>
  <si>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</si>
  <si>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</si>
  <si>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</si>
  <si>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</si>
  <si>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</si>
  <si>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</si>
  <si>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</si>
  <si>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</si>
  <si>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</si>
  <si>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</si>
  <si>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</si>
  <si>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</si>
  <si>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</si>
  <si>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</si>
  <si>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</si>
  <si>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</si>
  <si>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</si>
  <si>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</si>
  <si>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</si>
  <si>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</si>
  <si>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</si>
  <si>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</si>
  <si>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</si>
  <si>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</si>
  <si>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</si>
  <si>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</si>
  <si>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</si>
  <si>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</si>
  <si>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</si>
  <si>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</si>
  <si>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</si>
  <si>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</si>
  <si>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</si>
  <si>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</si>
  <si>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</si>
  <si>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</si>
  <si>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</si>
  <si>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</si>
  <si>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</si>
  <si>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</si>
  <si>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</si>
  <si>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</si>
  <si>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</si>
  <si>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</si>
  <si>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</si>
  <si>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</si>
  <si>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</si>
  <si>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</si>
  <si>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</si>
  <si>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</si>
  <si>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</si>
  <si>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</si>
  <si>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</si>
  <si>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</si>
  <si>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</si>
  <si>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</si>
  <si>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</si>
  <si>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</si>
  <si>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</si>
  <si>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</si>
  <si>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</si>
  <si>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</si>
  <si>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</si>
  <si>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</si>
  <si>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</si>
  <si>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</si>
  <si>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</si>
  <si>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</si>
  <si>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</si>
  <si>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</si>
  <si>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</si>
  <si>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</si>
  <si>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</si>
  <si>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</si>
  <si>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</si>
  <si>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</si>
  <si>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</si>
  <si>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</si>
  <si>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</si>
  <si>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</si>
  <si>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</si>
  <si>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</si>
  <si>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</si>
  <si>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</si>
  <si>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</si>
  <si>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</si>
  <si>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</si>
  <si>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</si>
  <si>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</si>
  <si>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</si>
  <si>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</si>
  <si>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</si>
  <si>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</si>
  <si>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</si>
  <si>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</si>
  <si>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</si>
  <si>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</si>
  <si>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</si>
  <si>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</si>
  <si>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</si>
  <si>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</si>
  <si>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</si>
  <si>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</si>
  <si>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</si>
  <si>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</si>
  <si>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</si>
  <si>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</si>
  <si>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</si>
  <si>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</si>
  <si>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</si>
  <si>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</si>
  <si>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</si>
  <si>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</si>
  <si>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</si>
  <si>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</si>
  <si>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</si>
  <si>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</si>
  <si>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</si>
  <si>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</si>
  <si>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</si>
  <si>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</si>
  <si>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</si>
  <si>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</si>
  <si>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</si>
  <si>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</si>
  <si>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</si>
  <si>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</si>
  <si>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</si>
  <si>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</si>
  <si>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</si>
  <si>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</si>
  <si>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</si>
  <si>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</si>
  <si>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</si>
  <si>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</si>
  <si>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</si>
  <si>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</si>
  <si>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</si>
  <si>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</si>
  <si>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</si>
  <si>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</si>
  <si>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</si>
  <si>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</si>
  <si>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</si>
  <si>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</si>
  <si>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</si>
  <si>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</si>
  <si>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</si>
  <si>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</si>
  <si>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</si>
  <si>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</si>
  <si>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</si>
  <si>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</si>
  <si>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</si>
  <si>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</si>
  <si>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</si>
  <si>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</si>
  <si>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</si>
  <si>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</si>
  <si>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</si>
  <si>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</si>
  <si>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</si>
  <si>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</si>
  <si>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</si>
  <si>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</si>
  <si>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</si>
  <si>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</si>
  <si>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</si>
  <si>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</si>
  <si>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</si>
  <si>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</si>
  <si>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</si>
  <si>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</si>
  <si>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</si>
  <si>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</si>
  <si>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</si>
  <si>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</si>
  <si>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</si>
  <si>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</si>
  <si>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</si>
  <si>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</si>
  <si>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</si>
  <si>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</si>
  <si>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</si>
  <si>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</si>
  <si>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</si>
  <si>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</si>
  <si>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</si>
  <si>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</si>
  <si>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</si>
  <si>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</si>
  <si>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</si>
  <si>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</si>
  <si>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</si>
  <si>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</si>
  <si>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</si>
  <si>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</si>
  <si>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</si>
  <si>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</si>
  <si>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</si>
  <si>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</si>
  <si>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</si>
  <si>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</si>
  <si>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</si>
  <si>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</si>
  <si>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</si>
  <si>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</si>
  <si>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</si>
  <si>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</si>
  <si>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</si>
  <si>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</si>
  <si>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</si>
  <si>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</si>
  <si>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</si>
  <si>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</si>
  <si>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</si>
  <si>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</si>
  <si>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</si>
  <si>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</si>
  <si>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</si>
  <si>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</si>
  <si>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</si>
  <si>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</si>
  <si>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</si>
  <si>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</si>
  <si>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</si>
  <si>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</si>
  <si>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</si>
  <si>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</si>
  <si>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</si>
  <si>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</si>
  <si>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</si>
  <si>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</si>
  <si>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</si>
  <si>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</si>
  <si>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</si>
  <si>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</si>
  <si>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</si>
  <si>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</si>
  <si>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</si>
  <si>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</si>
  <si>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</si>
  <si>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</si>
  <si>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</si>
  <si>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</si>
  <si>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</si>
  <si>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</si>
  <si>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</si>
  <si>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</si>
  <si>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</si>
  <si>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</si>
  <si>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</si>
  <si>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</si>
  <si>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</si>
  <si>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</si>
  <si>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</si>
  <si>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</si>
  <si>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</si>
  <si>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</si>
  <si>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</si>
  <si>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</si>
  <si>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</si>
  <si>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</si>
  <si>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</si>
  <si>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</si>
  <si>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</si>
  <si>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</si>
  <si>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</si>
  <si>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</si>
  <si>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</si>
  <si>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</si>
  <si>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</si>
  <si>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</si>
  <si>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</si>
  <si>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</si>
  <si>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</si>
  <si>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</si>
  <si>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</si>
  <si>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</si>
  <si>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</si>
  <si>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</si>
  <si>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</si>
  <si>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</si>
  <si>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</si>
  <si>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</si>
  <si>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</si>
  <si>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</si>
  <si>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</si>
  <si>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</si>
  <si>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</si>
  <si>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</si>
  <si>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</si>
  <si>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</si>
  <si>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</si>
  <si>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</si>
  <si>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</si>
  <si>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</si>
  <si>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</si>
  <si>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</si>
  <si>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</si>
  <si>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</si>
  <si>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</si>
  <si>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</si>
  <si>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</si>
  <si>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</si>
  <si>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</si>
  <si>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</si>
  <si>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</si>
  <si>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</si>
  <si>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</si>
  <si>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</si>
  <si>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</si>
  <si>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</si>
  <si>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</si>
  <si>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</si>
  <si>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</si>
  <si>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</si>
  <si>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</si>
  <si>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</si>
  <si>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</si>
  <si>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</si>
  <si>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</si>
  <si>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</si>
  <si>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</si>
  <si>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</si>
  <si>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</si>
  <si>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</si>
  <si>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</si>
  <si>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</si>
  <si>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</si>
  <si>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</si>
  <si>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</si>
  <si>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</si>
  <si>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</si>
  <si>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</si>
  <si>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</si>
  <si>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</si>
  <si>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</si>
  <si>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</si>
  <si>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</si>
  <si>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</si>
  <si>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</si>
  <si>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</si>
  <si>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</si>
  <si>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</si>
  <si>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</si>
  <si>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</si>
  <si>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</si>
  <si>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</si>
  <si>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</si>
  <si>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</si>
  <si>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</si>
  <si>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</si>
  <si>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</si>
  <si>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</si>
  <si>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</si>
  <si>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</si>
  <si>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</si>
  <si>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</si>
  <si>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</si>
  <si>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</si>
  <si>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</si>
  <si>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</si>
  <si>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</si>
  <si>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</si>
  <si>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</si>
  <si>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</si>
  <si>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</si>
  <si>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</si>
  <si>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</si>
  <si>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</si>
  <si>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</si>
  <si>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</si>
  <si>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</si>
  <si>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</si>
  <si>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</si>
  <si>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</si>
  <si>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</si>
  <si>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</si>
  <si>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</si>
  <si>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</si>
  <si>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</si>
  <si>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</si>
  <si>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</si>
  <si>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</si>
  <si>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</si>
  <si>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</si>
  <si>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</si>
  <si>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</si>
  <si>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</si>
  <si>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</si>
  <si>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</si>
  <si>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</si>
  <si>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</si>
  <si>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</si>
  <si>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</si>
  <si>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</si>
  <si>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</si>
  <si>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</si>
  <si>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</si>
  <si>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</si>
  <si>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</si>
  <si>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</si>
  <si>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</si>
  <si>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</si>
  <si>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</si>
  <si>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</si>
  <si>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</si>
  <si>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</si>
  <si>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</si>
  <si>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</si>
  <si>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</si>
  <si>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</si>
  <si>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</si>
  <si>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</si>
  <si>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</si>
  <si>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</si>
  <si>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</si>
  <si>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</si>
  <si>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</si>
  <si>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</si>
  <si>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</si>
  <si>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</si>
  <si>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</si>
  <si>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</si>
  <si>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</si>
  <si>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</si>
  <si>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</si>
  <si>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</si>
  <si>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</si>
  <si>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</si>
  <si>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</si>
  <si>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</si>
  <si>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</si>
  <si>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</si>
  <si>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</si>
  <si>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</si>
  <si>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</si>
  <si>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</si>
  <si>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</si>
  <si>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</si>
  <si>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</si>
  <si>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</si>
  <si>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</si>
  <si>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</si>
  <si>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</si>
  <si>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</si>
  <si>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</si>
  <si>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</si>
  <si>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</si>
  <si>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</si>
  <si>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</si>
  <si>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</si>
  <si>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</si>
  <si>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</si>
  <si>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</si>
  <si>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</si>
  <si>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</si>
  <si>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</si>
  <si>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</si>
  <si>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</si>
  <si>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</si>
  <si>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</si>
  <si>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</si>
  <si>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</si>
  <si>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</si>
  <si>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</si>
  <si>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</si>
  <si>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</si>
  <si>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</si>
  <si>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</si>
  <si>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</si>
  <si>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</si>
  <si>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</si>
  <si>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</si>
  <si>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</si>
  <si>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</si>
  <si>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</si>
  <si>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</si>
  <si>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</si>
  <si>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</si>
  <si>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</si>
  <si>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</si>
  <si>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</si>
  <si>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</si>
  <si>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</si>
  <si>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</si>
  <si>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</si>
  <si>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</si>
  <si>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</si>
  <si>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</si>
  <si>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</si>
  <si>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</si>
  <si>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</si>
  <si>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</si>
  <si>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</si>
  <si>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</si>
  <si>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</si>
  <si>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</si>
  <si>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</si>
  <si>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</si>
  <si>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</si>
  <si>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</si>
  <si>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</si>
  <si>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</si>
  <si>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</si>
  <si>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</si>
  <si>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</si>
  <si>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</si>
  <si>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</si>
  <si>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</si>
  <si>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</si>
  <si>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</si>
  <si>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</si>
  <si>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</si>
  <si>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</si>
  <si>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</si>
  <si>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</si>
  <si>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</si>
  <si>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</si>
  <si>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</si>
  <si>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</si>
  <si>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</si>
  <si>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</si>
  <si>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</si>
  <si>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</si>
  <si>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</si>
  <si>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</si>
  <si>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</si>
  <si>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</si>
  <si>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</si>
  <si>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</si>
  <si>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</si>
  <si>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</si>
  <si>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</si>
  <si>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</si>
  <si>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</si>
  <si>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</si>
  <si>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</si>
  <si>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</si>
  <si>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</si>
  <si>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</si>
  <si>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</si>
  <si>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</si>
  <si>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</si>
  <si>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</si>
  <si>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</si>
  <si>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</si>
  <si>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</si>
  <si>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</si>
  <si>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</si>
  <si>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</si>
  <si>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</si>
  <si>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</si>
  <si>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</si>
  <si>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</si>
  <si>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</si>
  <si>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</si>
  <si>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</si>
  <si>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</si>
  <si>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</si>
  <si>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</si>
  <si>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</si>
  <si>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</si>
  <si>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</si>
  <si>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</si>
  <si>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</si>
  <si>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</si>
  <si>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</si>
  <si>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</si>
  <si>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</si>
  <si>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</si>
  <si>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</si>
  <si>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</si>
  <si>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</si>
  <si>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</si>
  <si>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</si>
  <si>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</si>
  <si>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</si>
  <si>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</si>
  <si>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</si>
  <si>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</si>
  <si>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</si>
  <si>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</si>
  <si>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</si>
  <si>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</si>
  <si>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</si>
  <si>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</si>
  <si>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</si>
  <si>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</si>
  <si>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</si>
  <si>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</si>
  <si>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</si>
  <si>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</si>
  <si>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</si>
  <si>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</si>
  <si>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</si>
  <si>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</si>
  <si>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</si>
  <si>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</si>
  <si>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</si>
  <si>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</si>
  <si>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</si>
  <si>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</si>
  <si>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</si>
  <si>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</si>
  <si>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</si>
  <si>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</si>
  <si>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</si>
  <si>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</si>
  <si>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</si>
  <si>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</si>
  <si>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</si>
  <si>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</si>
  <si>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</si>
  <si>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</si>
  <si>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</si>
  <si>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</si>
  <si>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</si>
  <si>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</si>
  <si>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</si>
  <si>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</si>
  <si>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</si>
  <si>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</si>
  <si>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</si>
  <si>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</si>
  <si>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</si>
  <si>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</si>
  <si>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</si>
  <si>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</si>
  <si>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</si>
  <si>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</si>
  <si>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</si>
  <si>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</si>
  <si>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</si>
  <si>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</si>
  <si>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</si>
  <si>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</si>
  <si>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</si>
  <si>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</si>
  <si>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</si>
  <si>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</si>
  <si>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</si>
  <si>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</si>
  <si>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</si>
  <si>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</si>
  <si>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</si>
  <si>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</si>
  <si>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</si>
  <si>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</si>
  <si>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</si>
  <si>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</si>
  <si>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</si>
  <si>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</si>
  <si>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</si>
  <si>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</si>
  <si>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</si>
  <si>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</si>
  <si>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</si>
  <si>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</si>
  <si>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</si>
  <si>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</si>
  <si>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</si>
  <si>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</si>
  <si>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</si>
  <si>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</si>
  <si>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</si>
  <si>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</si>
  <si>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</si>
  <si>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</si>
  <si>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</si>
  <si>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</si>
  <si>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</si>
  <si>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</si>
  <si>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</si>
  <si>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</si>
  <si>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</si>
  <si>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</si>
  <si>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</si>
  <si>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</si>
  <si>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</si>
  <si>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</si>
  <si>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</si>
  <si>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</si>
  <si>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</si>
  <si>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</si>
  <si>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</si>
  <si>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</si>
  <si>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</si>
  <si>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</si>
  <si>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</si>
  <si>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</si>
  <si>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</si>
  <si>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</si>
  <si>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</si>
  <si>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</si>
  <si>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</si>
  <si>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</si>
  <si>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</si>
  <si>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</si>
  <si>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</si>
  <si>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</si>
  <si>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</si>
  <si>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</si>
  <si>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</si>
  <si>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</si>
  <si>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</si>
  <si>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</si>
  <si>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</si>
  <si>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</si>
  <si>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</si>
  <si>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</si>
  <si>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</si>
  <si>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</si>
  <si>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</si>
  <si>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</si>
  <si>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</si>
  <si>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</si>
  <si>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</si>
  <si>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</si>
  <si>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</si>
  <si>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</si>
  <si>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</si>
  <si>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</si>
  <si>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</si>
  <si>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</si>
  <si>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</si>
  <si>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</si>
  <si>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</si>
  <si>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</si>
  <si>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</si>
  <si>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</si>
  <si>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</si>
  <si>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</si>
  <si>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</si>
  <si>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</si>
  <si>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</si>
  <si>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</si>
  <si>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</si>
  <si>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</si>
  <si>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</si>
  <si>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</si>
  <si>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</si>
  <si>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</si>
  <si>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</si>
  <si>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</si>
  <si>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</si>
  <si>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</si>
  <si>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</si>
  <si>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</si>
  <si>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</si>
  <si>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</si>
  <si>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</si>
  <si>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</si>
  <si>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</si>
  <si>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</si>
  <si>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</si>
  <si>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</si>
  <si>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</si>
  <si>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</si>
  <si>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</si>
  <si>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</si>
  <si>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</si>
  <si>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</si>
  <si>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</si>
  <si>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</si>
  <si>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</si>
  <si>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</si>
  <si>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</si>
  <si>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</si>
  <si>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</si>
  <si>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</si>
  <si>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</si>
  <si>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</si>
  <si>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</si>
  <si>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</si>
  <si>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</si>
  <si>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</si>
  <si>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</si>
  <si>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</si>
  <si>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</si>
  <si>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</si>
  <si>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</si>
  <si>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</si>
  <si>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</si>
  <si>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</si>
  <si>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</si>
  <si>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</si>
  <si>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</si>
  <si>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</si>
  <si>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</si>
  <si>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</si>
  <si>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</si>
  <si>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</si>
  <si>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</si>
  <si>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</si>
  <si>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</si>
  <si>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</si>
  <si>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</si>
  <si>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</si>
  <si>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</si>
  <si>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</si>
  <si>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</si>
  <si>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</si>
  <si>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</si>
  <si>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</si>
  <si>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</si>
  <si>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</si>
  <si>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</si>
  <si>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</si>
  <si>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</si>
  <si>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</si>
  <si>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</si>
  <si>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</si>
  <si>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</si>
  <si>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</si>
  <si>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</si>
  <si>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</si>
  <si>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</si>
  <si>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</si>
  <si>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</si>
  <si>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</si>
  <si>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</si>
  <si>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</si>
  <si>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</si>
  <si>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</si>
  <si>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</si>
  <si>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</si>
  <si>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</si>
  <si>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</si>
  <si>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</si>
  <si>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</si>
  <si>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</si>
  <si>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</si>
  <si>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</si>
  <si>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</si>
  <si>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</si>
  <si>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</si>
  <si>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</si>
  <si>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</si>
  <si>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</si>
  <si>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</si>
  <si>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</si>
  <si>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</si>
  <si>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</si>
  <si>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</si>
  <si>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</si>
  <si>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</si>
  <si>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</si>
  <si>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</si>
  <si>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</si>
  <si>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</si>
  <si>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</si>
  <si>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</si>
  <si>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</si>
  <si>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</si>
  <si>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</si>
  <si>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</si>
  <si>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</si>
  <si>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</si>
  <si>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</si>
  <si>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</si>
  <si>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</si>
  <si>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</si>
  <si>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</si>
  <si>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</si>
  <si>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</si>
  <si>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</si>
  <si>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</si>
  <si>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</si>
  <si>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</si>
  <si>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</si>
  <si>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</si>
  <si>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</si>
  <si>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</si>
  <si>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</si>
  <si>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</si>
  <si>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</si>
  <si>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</si>
  <si>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</si>
  <si>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</si>
  <si>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</si>
  <si>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</si>
  <si>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</si>
  <si>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</si>
  <si>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</si>
  <si>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</si>
  <si>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</si>
  <si>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</si>
  <si>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</si>
  <si>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</si>
  <si>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</si>
  <si>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</si>
  <si>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</si>
  <si>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</si>
  <si>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</si>
  <si>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</si>
  <si>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</si>
  <si>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</si>
  <si>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</si>
  <si>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</si>
  <si>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</si>
  <si>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</si>
  <si>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</si>
  <si>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</si>
  <si>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</si>
  <si>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</si>
  <si>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</si>
  <si>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</si>
  <si>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</si>
  <si>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</si>
  <si>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</si>
  <si>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</si>
  <si>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</si>
  <si>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</si>
  <si>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</si>
  <si>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</si>
  <si>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</si>
  <si>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</si>
  <si>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</si>
  <si>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</si>
  <si>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</si>
  <si>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</si>
  <si>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</si>
  <si>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</si>
  <si>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</si>
  <si>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</si>
  <si>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</si>
  <si>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</si>
  <si>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</si>
  <si>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</si>
  <si>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</si>
  <si>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</si>
  <si>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</si>
  <si>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</si>
  <si>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</si>
  <si>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</si>
  <si>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</si>
  <si>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</si>
  <si>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</si>
  <si>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</si>
  <si>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</si>
  <si>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</si>
  <si>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</si>
  <si>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</si>
  <si>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</si>
  <si>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</si>
  <si>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</si>
  <si>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</si>
  <si>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</si>
  <si>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</si>
  <si>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</si>
  <si>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</si>
  <si>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</si>
  <si>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</si>
  <si>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</si>
  <si>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</si>
  <si>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</si>
  <si>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</si>
  <si>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</si>
  <si>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</si>
  <si>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</si>
  <si>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</si>
  <si>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</si>
  <si>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</si>
  <si>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</si>
  <si>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</si>
  <si>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</si>
  <si>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</si>
  <si>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</si>
  <si>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</si>
  <si>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</si>
  <si>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</si>
  <si>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</si>
  <si>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</si>
  <si>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</si>
  <si>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</si>
  <si>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</si>
  <si>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</si>
  <si>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</si>
  <si>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</si>
  <si>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</si>
  <si>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</si>
  <si>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</si>
  <si>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</si>
  <si>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</si>
  <si>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</si>
  <si>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</si>
  <si>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</si>
  <si>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</si>
  <si>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</si>
  <si>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</si>
  <si>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</si>
  <si>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</si>
  <si>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</si>
  <si>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</si>
  <si>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</si>
  <si>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</si>
  <si>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</si>
  <si>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</si>
  <si>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</si>
  <si>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</si>
  <si>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</si>
  <si>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</si>
  <si>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</si>
  <si>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</si>
  <si>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</si>
  <si>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</si>
  <si>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</si>
  <si>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</si>
  <si>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</si>
  <si>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</si>
  <si>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</si>
  <si>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</si>
  <si>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</si>
  <si>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</si>
  <si>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</si>
  <si>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</si>
  <si>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</si>
  <si>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</si>
  <si>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</si>
  <si>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</si>
  <si>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</si>
  <si>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</si>
  <si>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</si>
  <si>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</si>
  <si>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</si>
  <si>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</si>
  <si>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</si>
  <si>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</si>
  <si>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</si>
  <si>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</si>
  <si>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</si>
  <si>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</si>
  <si>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</si>
  <si>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</si>
  <si>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</si>
  <si>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</si>
  <si>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</si>
  <si>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</si>
  <si>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</si>
  <si>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</si>
  <si>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</si>
  <si>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</si>
  <si>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</si>
  <si>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</si>
  <si>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</si>
  <si>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</si>
  <si>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</si>
  <si>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</si>
  <si>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</si>
  <si>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</si>
  <si>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</si>
  <si>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</si>
  <si>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</si>
  <si>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</si>
  <si>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</si>
  <si>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</si>
  <si>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</si>
  <si>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</si>
  <si>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</si>
  <si>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</si>
  <si>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</si>
  <si>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</si>
  <si>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</si>
  <si>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</si>
  <si>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</si>
  <si>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</si>
  <si>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</si>
  <si>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</si>
  <si>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</si>
  <si>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</si>
  <si>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</si>
  <si>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</si>
  <si>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</si>
  <si>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</si>
  <si>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</si>
  <si>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</si>
  <si>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</si>
  <si>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</si>
  <si>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</si>
  <si>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</si>
  <si>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</si>
  <si>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</si>
  <si>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</si>
  <si>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</si>
  <si>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</si>
  <si>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</si>
  <si>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</si>
  <si>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</si>
  <si>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</si>
  <si>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</si>
  <si>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</si>
  <si>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</si>
  <si>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</si>
  <si>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</si>
  <si>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</si>
  <si>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</si>
  <si>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</si>
  <si>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</si>
  <si>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</si>
  <si>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</si>
  <si>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</si>
  <si>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</si>
  <si>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</si>
  <si>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</si>
  <si>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</si>
  <si>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</si>
  <si>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</si>
  <si>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</si>
  <si>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</si>
  <si>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</si>
  <si>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</si>
  <si>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</si>
  <si>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</si>
  <si>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</si>
  <si>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</si>
  <si>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</si>
  <si>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</si>
  <si>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</si>
  <si>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</si>
  <si>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</si>
  <si>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</si>
  <si>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</si>
  <si>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</si>
  <si>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</si>
  <si>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</si>
  <si>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</si>
  <si>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</si>
  <si>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</si>
  <si>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</si>
  <si>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</si>
  <si>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</si>
  <si>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</si>
  <si>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</si>
  <si>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</si>
  <si>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</si>
  <si>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</si>
  <si>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</si>
  <si>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</si>
  <si>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</si>
  <si>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</si>
  <si>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</si>
  <si>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</si>
  <si>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</si>
  <si>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</si>
  <si>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</si>
  <si>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</si>
  <si>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</si>
  <si>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</si>
  <si>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</si>
  <si>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</si>
  <si>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</si>
  <si>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</si>
  <si>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</si>
  <si>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</si>
  <si>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</si>
  <si>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</si>
  <si>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</si>
  <si>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</si>
  <si>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</si>
  <si>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</si>
  <si>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</si>
  <si>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</si>
  <si>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</si>
  <si>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</si>
  <si>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</si>
  <si>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</si>
  <si>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</si>
  <si>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</si>
  <si>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</si>
  <si>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</si>
  <si>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</si>
  <si>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</si>
  <si>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</si>
  <si>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</si>
  <si>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</si>
  <si>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</si>
  <si>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</si>
  <si>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</si>
  <si>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</si>
  <si>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</si>
  <si>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</si>
  <si>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</si>
  <si>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</si>
  <si>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</si>
  <si>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</si>
  <si>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</si>
  <si>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</si>
  <si>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</si>
  <si>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</si>
  <si>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</si>
  <si>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</si>
  <si>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</si>
  <si>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</si>
  <si>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</si>
  <si>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</si>
  <si>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</si>
  <si>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</si>
  <si>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</si>
  <si>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</si>
  <si>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</si>
  <si>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</si>
  <si>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</si>
  <si>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</si>
  <si>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</si>
  <si>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</si>
  <si>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</si>
  <si>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</si>
  <si>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</si>
  <si>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</si>
  <si>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</si>
  <si>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</si>
  <si>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</si>
  <si>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</si>
  <si>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</si>
  <si>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</si>
  <si>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</si>
  <si>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</si>
  <si>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</si>
  <si>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</si>
  <si>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</si>
  <si>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</si>
  <si>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</si>
  <si>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</si>
  <si>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</si>
  <si>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</si>
  <si>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</si>
  <si>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</si>
  <si>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</si>
  <si>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</si>
  <si>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</si>
  <si>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</si>
  <si>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</si>
  <si>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</si>
  <si>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</si>
  <si>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</si>
  <si>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</si>
  <si>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</si>
  <si>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</si>
  <si>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</si>
  <si>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</si>
  <si>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</si>
  <si>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</si>
  <si>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</si>
  <si>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</si>
  <si>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</si>
  <si>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</si>
  <si>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</si>
  <si>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</si>
  <si>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</si>
  <si>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</si>
  <si>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</si>
  <si>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</si>
  <si>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</si>
  <si>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</si>
  <si>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</si>
  <si>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</si>
  <si>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</si>
  <si>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</si>
  <si>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</si>
  <si>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</si>
  <si>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</si>
  <si>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</si>
  <si>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</si>
  <si>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</si>
  <si>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</si>
  <si>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</si>
  <si>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</si>
  <si>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</si>
  <si>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</si>
  <si>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</si>
  <si>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</si>
  <si>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</si>
  <si>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</si>
  <si>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</si>
  <si>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</si>
  <si>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</si>
  <si>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</si>
  <si>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</si>
  <si>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</si>
  <si>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</si>
  <si>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</si>
  <si>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</si>
  <si>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</si>
  <si>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</si>
  <si>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</si>
  <si>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</si>
  <si>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</si>
  <si>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</si>
  <si>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</si>
  <si>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</si>
  <si>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</si>
  <si>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</si>
  <si>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</si>
  <si>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</si>
  <si>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</si>
  <si>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</si>
  <si>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</si>
  <si>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</si>
  <si>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</si>
  <si>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</si>
  <si>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</si>
  <si>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</si>
  <si>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</si>
  <si>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</si>
  <si>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</si>
  <si>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</si>
  <si>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</si>
  <si>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</si>
  <si>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</si>
  <si>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</si>
  <si>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</si>
  <si>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</si>
  <si>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</si>
  <si>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</si>
  <si>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</si>
  <si>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</si>
  <si>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</si>
  <si>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</si>
  <si>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</si>
  <si>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</si>
  <si>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</si>
  <si>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</si>
  <si>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</si>
  <si>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</si>
  <si>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</si>
  <si>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</si>
  <si>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</si>
  <si>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</si>
  <si>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</si>
  <si>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</si>
  <si>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</si>
  <si>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</si>
  <si>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</si>
  <si>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</si>
  <si>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</si>
  <si>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</si>
  <si>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</si>
  <si>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</si>
  <si>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</si>
  <si>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</si>
  <si>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</si>
  <si>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</si>
  <si>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</si>
  <si>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</si>
  <si>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</si>
  <si>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</si>
  <si>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</si>
  <si>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</si>
  <si>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</si>
  <si>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</si>
  <si>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</si>
  <si>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</si>
  <si>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</si>
  <si>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</si>
  <si>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</si>
  <si>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</si>
  <si>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</si>
  <si>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</si>
  <si>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</si>
  <si>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</si>
  <si>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</si>
  <si>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</si>
  <si>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</si>
  <si>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</si>
  <si>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</si>
  <si>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</si>
  <si>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</si>
  <si>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</si>
  <si>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</si>
  <si>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</si>
  <si>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</si>
  <si>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</si>
  <si>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</si>
  <si>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</si>
  <si>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</si>
  <si>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</si>
  <si>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</si>
  <si>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</si>
  <si>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</si>
  <si>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</si>
  <si>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</si>
  <si>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</si>
  <si>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</si>
  <si>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</si>
  <si>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</si>
  <si>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</si>
  <si>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</si>
  <si>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</si>
  <si>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</si>
  <si>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</si>
  <si>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</si>
  <si>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</si>
  <si>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</si>
  <si>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</si>
  <si>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</si>
  <si>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</si>
  <si>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</si>
  <si>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</si>
  <si>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</si>
  <si>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</si>
  <si>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</si>
  <si>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</si>
  <si>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</si>
  <si>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</si>
  <si>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</si>
  <si>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</si>
  <si>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</si>
  <si>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</si>
  <si>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</si>
  <si>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</si>
  <si>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</si>
  <si>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</si>
  <si>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</si>
  <si>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</si>
  <si>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</si>
  <si>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</si>
  <si>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</si>
  <si>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</si>
  <si>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</si>
  <si>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</si>
  <si>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</si>
  <si>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</si>
  <si>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</si>
  <si>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</si>
  <si>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</si>
  <si>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</si>
  <si>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</si>
  <si>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</si>
  <si>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</si>
  <si>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</si>
  <si>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</si>
  <si>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</si>
  <si>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</si>
  <si>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</si>
  <si>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</si>
  <si>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</si>
  <si>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</si>
  <si>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</si>
  <si>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</si>
  <si>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</si>
  <si>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</si>
  <si>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</si>
  <si>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</si>
  <si>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</si>
  <si>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</si>
  <si>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</si>
  <si>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</si>
  <si>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</si>
  <si>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</si>
  <si>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</si>
  <si>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</si>
  <si>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</si>
  <si>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</si>
  <si>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</si>
  <si>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</si>
  <si>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</si>
  <si>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</si>
  <si>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</si>
  <si>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</si>
  <si>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</si>
  <si>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</si>
  <si>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</si>
  <si>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</si>
  <si>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</si>
  <si>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</si>
  <si>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</si>
  <si>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</si>
  <si>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</si>
  <si>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</si>
  <si>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</si>
  <si>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</si>
  <si>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</si>
  <si>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</si>
  <si>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</si>
  <si>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</si>
  <si>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</si>
  <si>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</si>
  <si>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</si>
  <si>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</si>
  <si>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</si>
  <si>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</si>
  <si>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</si>
  <si>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</si>
  <si>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</si>
  <si>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</si>
  <si>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</si>
  <si>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</si>
  <si>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</si>
  <si>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</si>
  <si>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</si>
  <si>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</si>
  <si>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</si>
  <si>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</si>
  <si>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</si>
  <si>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</si>
  <si>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</si>
  <si>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</si>
  <si>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</si>
  <si>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</si>
  <si>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</si>
  <si>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</si>
  <si>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</si>
  <si>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</si>
  <si>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</si>
  <si>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</si>
  <si>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</si>
  <si>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</si>
  <si>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</si>
  <si>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</si>
  <si>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</si>
  <si>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</si>
  <si>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</si>
  <si>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</si>
  <si>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</si>
  <si>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</si>
  <si>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</si>
  <si>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</si>
  <si>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</si>
  <si>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</si>
  <si>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</si>
  <si>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</si>
  <si>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</si>
  <si>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</si>
  <si>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</si>
  <si>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</si>
  <si>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</si>
  <si>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</si>
  <si>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</si>
  <si>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</si>
  <si>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</si>
  <si>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</si>
  <si>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</si>
  <si>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</si>
  <si>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</si>
  <si>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</si>
  <si>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</si>
  <si>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</si>
  <si>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</si>
  <si>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</si>
  <si>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</si>
  <si>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</si>
  <si>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</si>
  <si>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</si>
  <si>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</si>
  <si>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</si>
  <si>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</si>
  <si>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</si>
  <si>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</si>
  <si>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</si>
  <si>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</si>
  <si>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</si>
  <si>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</si>
  <si>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</si>
  <si>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</si>
  <si>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</si>
  <si>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</si>
  <si>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</si>
  <si>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</si>
  <si>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</si>
  <si>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</si>
  <si>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</si>
  <si>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</si>
  <si>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</si>
  <si>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</si>
  <si>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</si>
  <si>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</si>
  <si>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</si>
  <si>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</si>
  <si>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</si>
  <si>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</si>
  <si>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</si>
  <si>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</si>
  <si>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</si>
  <si>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</si>
  <si>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</si>
  <si>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</si>
  <si>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</si>
  <si>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</si>
  <si>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</si>
  <si>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</si>
  <si>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</si>
  <si>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</si>
  <si>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</si>
  <si>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</si>
  <si>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</si>
  <si>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</si>
  <si>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</si>
  <si>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</si>
  <si>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</si>
  <si>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</si>
  <si>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</si>
  <si>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</si>
  <si>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</si>
  <si>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</si>
  <si>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</si>
  <si>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</si>
  <si>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</si>
  <si>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</si>
  <si>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</si>
  <si>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</si>
  <si>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</si>
  <si>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</si>
  <si>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</si>
  <si>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</si>
  <si>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</si>
  <si>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</si>
  <si>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</si>
  <si>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</si>
  <si>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</si>
  <si>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</si>
  <si>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</si>
  <si>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</si>
  <si>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</si>
  <si>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</si>
  <si>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</si>
  <si>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</si>
  <si>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</si>
  <si>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</si>
  <si>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</si>
  <si>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</si>
  <si>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</si>
  <si>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</si>
  <si>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</si>
  <si>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</si>
  <si>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</si>
  <si>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</si>
  <si>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</si>
  <si>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</si>
  <si>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</si>
  <si>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</si>
  <si>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</si>
  <si>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</si>
  <si>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</si>
  <si>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</si>
  <si>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</si>
  <si>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</si>
  <si>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</si>
  <si>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</si>
  <si>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</si>
  <si>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</si>
  <si>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</si>
  <si>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</si>
  <si>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</si>
  <si>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</si>
  <si>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</si>
  <si>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</si>
  <si>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</si>
  <si>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</si>
  <si>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</si>
  <si>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</si>
  <si>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</si>
  <si>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</si>
  <si>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</si>
  <si>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</si>
  <si>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</si>
  <si>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</si>
  <si>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</si>
  <si>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</si>
  <si>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</si>
  <si>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</si>
  <si>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</si>
  <si>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</si>
  <si>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</si>
  <si>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</si>
  <si>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</si>
  <si>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</si>
  <si>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</si>
  <si>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</si>
  <si>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</si>
  <si>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</si>
  <si>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</si>
  <si>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</si>
  <si>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</si>
  <si>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</si>
  <si>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</si>
  <si>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</si>
  <si>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</si>
  <si>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</si>
  <si>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</si>
  <si>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</si>
  <si>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</si>
  <si>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</si>
  <si>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</si>
  <si>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</si>
  <si>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</si>
  <si>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</si>
  <si>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</si>
  <si>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</si>
  <si>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</si>
  <si>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</si>
  <si>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</si>
  <si>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</si>
  <si>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</si>
  <si>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</si>
  <si>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</si>
  <si>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</si>
  <si>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</si>
  <si>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</si>
  <si>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</si>
  <si>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</si>
  <si>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</si>
  <si>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</si>
  <si>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</si>
  <si>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</si>
  <si>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</si>
  <si>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</si>
  <si>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</si>
  <si>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</si>
  <si>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</si>
  <si>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</si>
  <si>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</si>
  <si>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</si>
  <si>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</si>
  <si>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</si>
  <si>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</si>
  <si>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</si>
  <si>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</si>
  <si>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</si>
  <si>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</si>
  <si>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</si>
  <si>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</si>
  <si>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</si>
  <si>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</si>
  <si>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</si>
  <si>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</si>
  <si>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</si>
  <si>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</si>
  <si>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</si>
  <si>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</si>
  <si>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</si>
  <si>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</si>
  <si>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</si>
  <si>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</si>
  <si>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</si>
  <si>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</si>
  <si>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</si>
  <si>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</si>
  <si>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</si>
  <si>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</si>
  <si>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</si>
  <si>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</si>
  <si>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</si>
  <si>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</si>
  <si>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</si>
  <si>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</si>
  <si>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</si>
  <si>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</si>
  <si>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</si>
  <si>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</si>
  <si>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</si>
  <si>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</si>
  <si>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</si>
  <si>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</si>
  <si>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</si>
  <si>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</si>
  <si>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</si>
  <si>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</si>
  <si>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</si>
  <si>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</si>
  <si>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</si>
  <si>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</si>
  <si>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</si>
  <si>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</si>
  <si>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</si>
  <si>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</si>
  <si>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</si>
  <si>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</si>
  <si>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</si>
  <si>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</si>
  <si>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</si>
  <si>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</si>
  <si>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</si>
  <si>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</si>
  <si>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</si>
  <si>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</si>
  <si>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</si>
  <si>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</si>
  <si>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</si>
  <si>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</si>
  <si>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</si>
  <si>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</si>
  <si>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</si>
  <si>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</si>
  <si>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</si>
  <si>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</si>
  <si>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</si>
  <si>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</si>
  <si>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</si>
  <si>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</si>
  <si>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</si>
  <si>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</si>
  <si>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</si>
  <si>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</si>
  <si>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</si>
  <si>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</si>
  <si>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</si>
  <si>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</si>
  <si>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</si>
  <si>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</si>
  <si>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</si>
  <si>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</si>
  <si>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</si>
  <si>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</si>
  <si>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</si>
  <si>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</si>
  <si>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</si>
  <si>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</si>
  <si>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</si>
  <si>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</si>
  <si>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</si>
  <si>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</si>
  <si>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</si>
  <si>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</si>
  <si>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</si>
  <si>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</si>
  <si>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</si>
  <si>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</si>
  <si>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</si>
  <si>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</si>
  <si>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</si>
  <si>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</si>
  <si>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</si>
  <si>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</si>
  <si>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</si>
  <si>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</si>
  <si>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</si>
  <si>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</si>
  <si>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</si>
  <si>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</si>
  <si>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</si>
  <si>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</si>
  <si>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</si>
  <si>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</si>
  <si>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</si>
  <si>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</si>
  <si>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</si>
  <si>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</si>
  <si>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</si>
  <si>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</si>
  <si>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</si>
  <si>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</si>
  <si>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</si>
  <si>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</si>
  <si>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</si>
  <si>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</si>
  <si>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</si>
  <si>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</si>
  <si>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</si>
  <si>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</si>
  <si>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</si>
  <si>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</si>
  <si>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</si>
  <si>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</si>
  <si>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</si>
  <si>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</si>
  <si>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</si>
  <si>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</si>
  <si>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</si>
  <si>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</si>
  <si>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</si>
  <si>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</si>
  <si>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</si>
  <si>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</si>
  <si>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</si>
  <si>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</si>
  <si>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</si>
  <si>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</si>
  <si>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</si>
  <si>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</si>
  <si>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</si>
  <si>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</si>
  <si>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</si>
  <si>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</si>
  <si>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</si>
  <si>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</si>
  <si>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</si>
  <si>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</si>
  <si>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</si>
  <si>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</si>
  <si>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</si>
  <si>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</si>
  <si>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</si>
  <si>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</si>
  <si>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</si>
  <si>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</si>
  <si>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</si>
  <si>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</si>
  <si>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</si>
  <si>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</si>
  <si>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</si>
  <si>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</si>
  <si>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</si>
  <si>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</si>
  <si>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</si>
  <si>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</si>
  <si>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</si>
  <si>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</si>
  <si>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</si>
  <si>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</si>
  <si>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</si>
  <si>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</si>
  <si>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</si>
  <si>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</si>
  <si>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</si>
  <si>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</si>
  <si>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</si>
  <si>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</si>
  <si>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</si>
  <si>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</si>
  <si>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</si>
  <si>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</si>
  <si>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</si>
  <si>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</si>
  <si>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</si>
  <si>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</si>
  <si>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</si>
  <si>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</si>
  <si>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</si>
  <si>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</si>
  <si>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</si>
  <si>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</si>
  <si>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</si>
  <si>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</si>
  <si>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</si>
  <si>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</si>
  <si>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</si>
  <si>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</si>
  <si>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</si>
  <si>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</si>
  <si>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</si>
  <si>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</si>
  <si>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</si>
  <si>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</si>
  <si>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</si>
  <si>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</si>
  <si>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</si>
  <si>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</si>
  <si>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</si>
  <si>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</si>
  <si>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</si>
  <si>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</si>
  <si>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</si>
  <si>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</si>
  <si>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</si>
  <si>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</si>
  <si>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</si>
  <si>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</si>
  <si>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</si>
  <si>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</si>
  <si>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</si>
  <si>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</si>
  <si>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</si>
  <si>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</si>
  <si>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</si>
  <si>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</si>
  <si>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</si>
  <si>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</si>
  <si>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</si>
  <si>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</si>
  <si>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</si>
  <si>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</si>
  <si>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</si>
  <si>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</si>
  <si>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</si>
  <si>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</si>
  <si>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</si>
  <si>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</si>
  <si>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</si>
  <si>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</si>
  <si>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</si>
  <si>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</si>
  <si>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</si>
  <si>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</si>
  <si>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</si>
  <si>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</si>
  <si>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</si>
  <si>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</si>
  <si>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</si>
  <si>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</si>
  <si>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</si>
  <si>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</si>
  <si>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</si>
  <si>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</si>
  <si>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</si>
  <si>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</si>
  <si>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</si>
  <si>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</si>
  <si>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</si>
  <si>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</si>
  <si>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</si>
  <si>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</si>
  <si>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</si>
  <si>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</si>
  <si>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</si>
  <si>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</si>
  <si>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</si>
  <si>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</si>
  <si>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</si>
  <si>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</si>
  <si>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</si>
  <si>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</si>
  <si>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</si>
  <si>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</si>
  <si>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</si>
  <si>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</si>
  <si>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</si>
  <si>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</si>
  <si>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</si>
  <si>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</si>
  <si>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</si>
  <si>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</si>
  <si>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</si>
  <si>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</si>
  <si>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</si>
  <si>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</si>
  <si>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</si>
  <si>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</si>
  <si>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</si>
  <si>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</si>
  <si>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</si>
  <si>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</si>
  <si>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</si>
  <si>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</si>
  <si>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</si>
  <si>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</si>
  <si>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</si>
  <si>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</si>
  <si>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</si>
  <si>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</si>
  <si>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</si>
  <si>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</si>
  <si>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</si>
  <si>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</si>
  <si>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</si>
  <si>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</si>
  <si>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</si>
  <si>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</si>
  <si>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</si>
  <si>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</si>
  <si>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</si>
  <si>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</si>
  <si>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</si>
  <si>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</si>
  <si>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</si>
  <si>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</si>
  <si>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</si>
  <si>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</si>
  <si>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</si>
  <si>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</si>
  <si>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</si>
  <si>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</si>
  <si>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</si>
  <si>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</si>
  <si>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</si>
  <si>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</si>
  <si>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</si>
  <si>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</si>
  <si>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</si>
  <si>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</si>
  <si>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</si>
  <si>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</si>
  <si>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</si>
  <si>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</si>
  <si>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</si>
  <si>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</si>
  <si>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</si>
  <si>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</si>
  <si>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</si>
  <si>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</si>
  <si>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</si>
  <si>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</si>
  <si>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</si>
  <si>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</si>
  <si>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</si>
  <si>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</si>
  <si>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</si>
  <si>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</si>
  <si>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</si>
  <si>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</si>
  <si>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</si>
  <si>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</si>
  <si>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</si>
  <si>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</si>
  <si>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</si>
  <si>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</si>
  <si>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</si>
  <si>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</si>
  <si>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</si>
  <si>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</si>
  <si>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</si>
  <si>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</si>
  <si>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</si>
  <si>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</si>
  <si>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</si>
  <si>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</si>
  <si>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</si>
  <si>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</si>
  <si>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</si>
  <si>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</si>
  <si>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</si>
  <si>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</si>
  <si>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</si>
  <si>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</si>
  <si>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</si>
  <si>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</si>
  <si>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</si>
  <si>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</si>
  <si>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</si>
  <si>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</si>
  <si>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</si>
  <si>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</si>
  <si>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</si>
  <si>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</si>
  <si>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</si>
  <si>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</si>
  <si>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</si>
  <si>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</si>
  <si>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</si>
  <si>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</si>
  <si>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</si>
  <si>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</si>
  <si>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</si>
  <si>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</si>
  <si>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</si>
  <si>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</si>
  <si>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</si>
  <si>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</si>
  <si>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</si>
  <si>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</si>
  <si>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</si>
  <si>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</si>
  <si>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</si>
  <si>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</si>
  <si>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</si>
  <si>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</si>
  <si>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</si>
  <si>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</si>
  <si>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</si>
  <si>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</si>
  <si>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</si>
  <si>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</si>
  <si>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</si>
  <si>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</si>
  <si>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</si>
  <si>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</si>
  <si>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</si>
  <si>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</si>
  <si>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</si>
  <si>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</si>
  <si>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</si>
  <si>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</si>
  <si>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</si>
  <si>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</si>
  <si>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</si>
  <si>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</si>
  <si>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</si>
  <si>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</si>
  <si>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</si>
  <si>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</si>
  <si>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</si>
  <si>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</si>
  <si>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</si>
  <si>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</si>
  <si>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</si>
  <si>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</si>
  <si>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</si>
  <si>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</si>
  <si>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</si>
  <si>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</si>
  <si>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</si>
  <si>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</si>
  <si>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</si>
  <si>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</si>
  <si>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</si>
  <si>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</si>
  <si>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</si>
  <si>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</si>
  <si>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</si>
  <si>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</si>
  <si>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</si>
  <si>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</si>
  <si>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</si>
  <si>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</si>
  <si>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</si>
  <si>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</si>
  <si>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</si>
  <si>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</si>
  <si>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</si>
  <si>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</si>
  <si>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</si>
  <si>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</si>
  <si>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</si>
  <si>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</si>
  <si>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</si>
  <si>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</si>
  <si>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</si>
  <si>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</si>
  <si>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</si>
  <si>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</si>
  <si>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</si>
  <si>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</si>
  <si>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</si>
  <si>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</si>
  <si>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</si>
  <si>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</si>
  <si>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</si>
  <si>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</si>
  <si>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</si>
  <si>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</si>
  <si>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</si>
  <si>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</si>
  <si>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</si>
  <si>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</si>
  <si>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</si>
  <si>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</si>
  <si>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</si>
  <si>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</si>
  <si>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</si>
  <si>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</si>
  <si>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</si>
  <si>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</si>
  <si>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</si>
  <si>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</si>
  <si>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</si>
  <si>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</si>
  <si>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</si>
  <si>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</si>
  <si>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</si>
  <si>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</si>
  <si>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</si>
  <si>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</si>
  <si>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</si>
  <si>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</si>
  <si>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</si>
  <si>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</si>
  <si>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</si>
  <si>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</si>
  <si>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</si>
  <si>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</si>
  <si>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</si>
  <si>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</si>
  <si>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</si>
  <si>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</si>
  <si>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</si>
  <si>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</si>
  <si>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</si>
  <si>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</si>
  <si>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</si>
  <si>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</si>
  <si>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</si>
  <si>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</si>
  <si>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</si>
  <si>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</si>
  <si>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</si>
  <si>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</si>
  <si>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</si>
  <si>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</si>
  <si>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</si>
  <si>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</si>
  <si>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</si>
  <si>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</si>
  <si>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</si>
  <si>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</si>
  <si>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</si>
  <si>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</si>
  <si>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</si>
  <si>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</si>
  <si>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</si>
  <si>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</si>
  <si>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</si>
  <si>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</si>
  <si>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</si>
  <si>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</si>
  <si>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</si>
  <si>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</si>
  <si>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</si>
  <si>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</si>
  <si>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</si>
  <si>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</si>
  <si>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</si>
  <si>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</si>
  <si>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</si>
  <si>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</si>
  <si>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</si>
  <si>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</si>
  <si>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</si>
  <si>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</si>
  <si>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</si>
  <si>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</si>
  <si>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</si>
  <si>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</si>
  <si>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</si>
  <si>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</si>
  <si>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</si>
  <si>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</si>
  <si>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</si>
  <si>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</si>
  <si>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</si>
  <si>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</si>
  <si>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</si>
  <si>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</si>
  <si>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</si>
  <si>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</si>
  <si>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</si>
  <si>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</si>
  <si>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</si>
  <si>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</si>
  <si>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</si>
  <si>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</si>
  <si>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</si>
  <si>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</si>
  <si>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</si>
  <si>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</si>
  <si>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</si>
  <si>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</si>
  <si>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</si>
  <si>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</si>
  <si>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</si>
  <si>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</si>
  <si>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</si>
  <si>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</si>
  <si>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</si>
  <si>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</si>
  <si>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</si>
  <si>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</si>
  <si>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</si>
  <si>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</si>
  <si>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</si>
  <si>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</si>
  <si>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</si>
  <si>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</si>
  <si>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</si>
  <si>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</si>
  <si>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</si>
  <si>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</si>
  <si>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</si>
  <si>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</si>
  <si>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</si>
  <si>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</si>
  <si>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</si>
  <si>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</si>
  <si>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</si>
  <si>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</si>
  <si>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</si>
  <si>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</si>
  <si>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</si>
  <si>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</si>
  <si>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</si>
  <si>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</si>
  <si>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</si>
  <si>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</si>
  <si>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</si>
  <si>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</si>
  <si>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</si>
  <si>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</si>
  <si>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</si>
  <si>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</si>
  <si>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</si>
  <si>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</si>
  <si>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</si>
  <si>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</si>
  <si>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</si>
  <si>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</si>
  <si>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</si>
  <si>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</si>
  <si>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</si>
  <si>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</si>
  <si>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</si>
  <si>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</si>
  <si>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</si>
  <si>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</si>
  <si>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</si>
  <si>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</si>
  <si>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</si>
  <si>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</si>
  <si>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</si>
  <si>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</si>
  <si>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</si>
  <si>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</si>
  <si>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</si>
  <si>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</si>
  <si>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</si>
  <si>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</si>
  <si>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</si>
  <si>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</si>
  <si>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</si>
  <si>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</si>
  <si>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</si>
  <si>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</si>
  <si>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</si>
  <si>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</si>
  <si>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</si>
  <si>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</si>
  <si>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</si>
  <si>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</si>
  <si>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</si>
  <si>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</si>
  <si>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</si>
  <si>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</si>
  <si>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</si>
  <si>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</si>
  <si>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</si>
  <si>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</si>
  <si>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</si>
  <si>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</si>
  <si>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</si>
  <si>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</si>
  <si>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</si>
  <si>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</si>
  <si>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</si>
  <si>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</si>
  <si>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</si>
  <si>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</si>
  <si>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</si>
  <si>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</si>
  <si>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</si>
  <si>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</si>
  <si>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</si>
  <si>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</si>
  <si>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</si>
  <si>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</si>
  <si>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</si>
  <si>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</si>
  <si>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</si>
  <si>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</si>
  <si>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</si>
  <si>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</si>
  <si>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</si>
  <si>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</si>
  <si>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</si>
  <si>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</si>
  <si>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</si>
  <si>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</si>
  <si>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</si>
  <si>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</si>
  <si>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</si>
  <si>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</si>
  <si>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</si>
  <si>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</si>
  <si>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</si>
  <si>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</si>
  <si>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</si>
  <si>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</si>
  <si>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</si>
  <si>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</si>
  <si>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</si>
  <si>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</si>
  <si>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</si>
  <si>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</si>
  <si>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</si>
  <si>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</si>
  <si>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</si>
  <si>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</si>
  <si>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</si>
  <si>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</si>
  <si>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</si>
  <si>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</si>
  <si>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</si>
  <si>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</si>
  <si>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</si>
  <si>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</si>
  <si>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</si>
  <si>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</si>
  <si>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</si>
  <si>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</si>
  <si>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</si>
  <si>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</si>
  <si>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</si>
  <si>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</si>
  <si>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</si>
  <si>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</si>
  <si>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</si>
  <si>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</si>
  <si>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</si>
  <si>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</si>
  <si>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</si>
  <si>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</si>
  <si>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</si>
  <si>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</si>
  <si>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</si>
  <si>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</si>
  <si>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</si>
  <si>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</si>
  <si>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</si>
  <si>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</si>
  <si>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</si>
  <si>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</si>
  <si>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</si>
  <si>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</si>
  <si>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</si>
  <si>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</si>
  <si>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</si>
  <si>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</si>
  <si>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</si>
  <si>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</si>
  <si>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</si>
  <si>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</si>
  <si>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</si>
  <si>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</si>
  <si>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</si>
  <si>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</si>
  <si>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</si>
  <si>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</si>
  <si>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</si>
  <si>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</si>
  <si>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</si>
  <si>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</si>
  <si>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</si>
  <si>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</si>
  <si>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</si>
  <si>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</si>
  <si>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</si>
  <si>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</si>
  <si>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</si>
  <si>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</si>
  <si>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</si>
  <si>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</si>
  <si>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</si>
  <si>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</si>
  <si>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</si>
  <si>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</si>
  <si>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</si>
  <si>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</si>
  <si>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</si>
  <si>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</si>
  <si>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</si>
  <si>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</si>
  <si>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</si>
  <si>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</si>
  <si>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</si>
  <si>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</si>
  <si>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</si>
  <si>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</si>
  <si>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</si>
  <si>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</si>
  <si>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</si>
  <si>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</si>
  <si>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</si>
  <si>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</si>
  <si>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</si>
  <si>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</si>
  <si>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</si>
  <si>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</si>
  <si>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</si>
  <si>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</si>
  <si>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</si>
  <si>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</si>
  <si>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</si>
  <si>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</si>
  <si>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</si>
  <si>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</si>
  <si>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</si>
  <si>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</si>
  <si>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</si>
  <si>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</si>
  <si>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</si>
  <si>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</si>
  <si>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</si>
  <si>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</si>
  <si>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</si>
  <si>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</si>
  <si>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</si>
  <si>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</si>
  <si>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</si>
  <si>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</si>
  <si>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</si>
  <si>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</si>
  <si>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</si>
  <si>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</si>
  <si>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</si>
  <si>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</si>
  <si>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</si>
  <si>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</si>
  <si>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</si>
  <si>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</si>
  <si>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</si>
  <si>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</si>
  <si>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</si>
  <si>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</si>
  <si>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</si>
  <si>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</si>
  <si>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</si>
  <si>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</si>
  <si>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</si>
  <si>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</si>
  <si>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</si>
  <si>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</si>
  <si>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</si>
  <si>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</si>
  <si>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</si>
  <si>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</si>
  <si>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</si>
  <si>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</si>
  <si>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</si>
  <si>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</si>
  <si>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</si>
  <si>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</si>
  <si>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</si>
  <si>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</si>
  <si>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</si>
  <si>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</si>
  <si>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</si>
  <si>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</si>
  <si>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</si>
  <si>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</si>
  <si>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</si>
  <si>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</si>
  <si>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</si>
  <si>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</si>
  <si>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</si>
  <si>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</si>
  <si>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</si>
  <si>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</si>
  <si>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</si>
  <si>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</si>
  <si>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</si>
  <si>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</si>
  <si>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</si>
  <si>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</si>
  <si>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</si>
  <si>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</si>
  <si>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</si>
  <si>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</si>
  <si>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</si>
  <si>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</si>
  <si>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</si>
  <si>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</si>
  <si>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</si>
  <si>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</si>
  <si>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</si>
  <si>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</si>
  <si>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</si>
  <si>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</si>
  <si>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</si>
  <si>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</si>
  <si>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</si>
  <si>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</si>
  <si>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</si>
  <si>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</si>
  <si>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</si>
  <si>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</si>
  <si>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</si>
  <si>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</si>
  <si>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</si>
  <si>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</si>
  <si>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</si>
  <si>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</si>
  <si>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</si>
  <si>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</si>
  <si>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</si>
  <si>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</si>
  <si>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</si>
  <si>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</si>
  <si>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</si>
  <si>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</si>
  <si>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</si>
  <si>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</si>
  <si>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</si>
  <si>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</si>
  <si>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</si>
  <si>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</si>
  <si>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</si>
  <si>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</si>
  <si>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</si>
  <si>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</si>
  <si>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</si>
  <si>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</si>
  <si>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</si>
  <si>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</si>
  <si>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</si>
  <si>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</si>
  <si>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</si>
  <si>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</si>
  <si>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</si>
  <si>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</si>
  <si>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</si>
  <si>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</si>
  <si>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</si>
  <si>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</si>
  <si>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</si>
  <si>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</si>
  <si>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</si>
  <si>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</si>
  <si>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</si>
  <si>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</si>
  <si>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</si>
  <si>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</si>
  <si>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</si>
  <si>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</si>
  <si>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</si>
  <si>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</si>
  <si>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</si>
  <si>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</si>
  <si>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</si>
  <si>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</si>
  <si>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</si>
  <si>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</si>
  <si>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</si>
  <si>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</si>
  <si>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</si>
  <si>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</si>
  <si>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</si>
  <si>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</si>
  <si>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</si>
  <si>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</si>
  <si>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</si>
  <si>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</si>
  <si>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</si>
  <si>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</si>
  <si>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</si>
  <si>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</si>
  <si>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</si>
  <si>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</si>
  <si>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</si>
  <si>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</si>
  <si>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</si>
  <si>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</si>
  <si>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</si>
  <si>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</si>
  <si>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</si>
  <si>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</si>
  <si>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</si>
  <si>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</si>
  <si>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</si>
  <si>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</si>
  <si>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</si>
  <si>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</si>
  <si>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</si>
  <si>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</si>
  <si>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</si>
  <si>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</si>
  <si>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</si>
  <si>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</si>
  <si>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</si>
  <si>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</si>
  <si>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</si>
  <si>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</si>
  <si>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</si>
  <si>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</si>
  <si>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</si>
  <si>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</si>
  <si>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</si>
  <si>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</si>
  <si>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</si>
  <si>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</si>
  <si>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</si>
  <si>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</si>
  <si>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</si>
  <si>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</si>
  <si>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</si>
  <si>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</si>
  <si>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</si>
  <si>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</si>
  <si>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</si>
  <si>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</si>
  <si>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</si>
  <si>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</si>
  <si>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</si>
  <si>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</si>
  <si>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</si>
  <si>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</si>
  <si>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</si>
  <si>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</si>
  <si>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</si>
  <si>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</si>
  <si>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</si>
  <si>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</si>
  <si>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</si>
  <si>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</si>
  <si>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</si>
  <si>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</si>
  <si>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</si>
  <si>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</si>
  <si>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</si>
  <si>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</si>
  <si>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</si>
  <si>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</si>
  <si>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</si>
  <si>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</si>
  <si>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</si>
  <si>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</si>
  <si>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</si>
  <si>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</si>
  <si>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</si>
  <si>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</si>
  <si>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</si>
  <si>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</si>
  <si>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</si>
  <si>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</si>
  <si>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</si>
  <si>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</si>
  <si>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</si>
  <si>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</si>
  <si>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</si>
  <si>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</si>
  <si>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</si>
  <si>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</si>
  <si>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</si>
  <si>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</si>
  <si>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</si>
  <si>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</si>
  <si>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</si>
  <si>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</si>
  <si>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</si>
  <si>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</si>
  <si>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</si>
  <si>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</si>
  <si>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</si>
  <si>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</si>
  <si>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</si>
  <si>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</si>
  <si>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</si>
  <si>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</si>
  <si>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</si>
  <si>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</si>
  <si>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</si>
  <si>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</si>
  <si>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</si>
  <si>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</si>
  <si>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</si>
  <si>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</si>
  <si>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</si>
  <si>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</si>
  <si>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</si>
  <si>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</si>
  <si>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</si>
  <si>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</si>
  <si>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</si>
  <si>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</si>
  <si>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</si>
  <si>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</si>
  <si>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</si>
  <si>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</si>
  <si>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</si>
  <si>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</si>
  <si>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</si>
  <si>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</si>
  <si>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</si>
  <si>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</si>
  <si>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</si>
  <si>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</si>
  <si>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</si>
  <si>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</si>
  <si>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</si>
  <si>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</si>
  <si>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</si>
  <si>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</si>
  <si>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</si>
  <si>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</si>
  <si>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</si>
  <si>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</si>
  <si>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</si>
  <si>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</si>
  <si>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</si>
  <si>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</si>
  <si>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</si>
  <si>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</si>
  <si>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</si>
  <si>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</si>
  <si>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</si>
  <si>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</si>
  <si>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</si>
  <si>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</si>
  <si>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</si>
  <si>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</si>
  <si>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</si>
  <si>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</si>
  <si>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</si>
  <si>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</si>
  <si>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</si>
  <si>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</si>
  <si>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</si>
  <si>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</si>
  <si>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</si>
  <si>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</si>
  <si>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</si>
  <si>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</si>
  <si>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</si>
  <si>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</si>
  <si>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</si>
  <si>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</si>
  <si>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</si>
  <si>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</si>
  <si>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</si>
  <si>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</si>
  <si>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</si>
  <si>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</si>
  <si>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</si>
  <si>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</si>
  <si>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</si>
  <si>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</si>
  <si>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</si>
  <si>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</si>
  <si>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</si>
  <si>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</si>
  <si>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</si>
  <si>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</si>
  <si>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</si>
  <si>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</si>
  <si>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</si>
  <si>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</si>
  <si>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</si>
  <si>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</si>
  <si>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</si>
  <si>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</si>
  <si>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</si>
  <si>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</si>
  <si>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</si>
  <si>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</si>
  <si>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</si>
  <si>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</si>
  <si>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</si>
  <si>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</si>
  <si>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</si>
  <si>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</si>
  <si>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</si>
  <si>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</si>
  <si>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</si>
  <si>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</si>
  <si>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</si>
  <si>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</si>
  <si>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</si>
  <si>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</si>
  <si>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</si>
  <si>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</si>
  <si>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</si>
  <si>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</si>
  <si>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</si>
  <si>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</si>
  <si>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</si>
  <si>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</si>
  <si>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</si>
  <si>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</si>
  <si>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</si>
  <si>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</si>
  <si>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</si>
  <si>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</si>
  <si>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</si>
  <si>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</si>
  <si>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</si>
  <si>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</si>
  <si>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</si>
  <si>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</si>
  <si>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</si>
  <si>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</si>
  <si>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</si>
  <si>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</si>
  <si>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</si>
  <si>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</si>
  <si>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</si>
  <si>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</si>
  <si>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</si>
  <si>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</si>
  <si>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</si>
  <si>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</si>
  <si>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</si>
  <si>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</si>
  <si>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</si>
  <si>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</si>
  <si>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</si>
  <si>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</si>
  <si>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</si>
  <si>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</si>
  <si>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</si>
  <si>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</si>
  <si>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</si>
  <si>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</si>
  <si>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</si>
  <si>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</si>
  <si>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</si>
  <si>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</si>
  <si>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</si>
  <si>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</si>
  <si>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</si>
  <si>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</si>
  <si>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</si>
  <si>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</si>
  <si>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</si>
  <si>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</si>
  <si>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</si>
  <si>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</si>
  <si>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</si>
  <si>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</si>
  <si>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</si>
  <si>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</si>
  <si>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</si>
  <si>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</si>
  <si>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</si>
  <si>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</si>
  <si>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</si>
  <si>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</si>
  <si>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</si>
  <si>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</si>
  <si>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</si>
  <si>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</si>
  <si>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</si>
  <si>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</si>
  <si>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</si>
  <si>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</si>
  <si>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</si>
  <si>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</si>
  <si>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</si>
  <si>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</si>
  <si>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</si>
  <si>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</si>
  <si>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</si>
  <si>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</si>
  <si>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</si>
  <si>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</si>
  <si>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</si>
  <si>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</si>
  <si>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</si>
  <si>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</si>
  <si>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</si>
  <si>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</si>
  <si>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</si>
  <si>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</si>
  <si>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</si>
  <si>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</si>
  <si>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</si>
  <si>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</si>
  <si>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</si>
  <si>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</si>
  <si>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</si>
  <si>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</si>
  <si>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</si>
  <si>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</si>
  <si>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</si>
  <si>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</si>
  <si>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</si>
  <si>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</si>
  <si>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</si>
  <si>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</si>
  <si>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</si>
  <si>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</si>
  <si>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</si>
  <si>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</si>
  <si>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</si>
  <si>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</si>
  <si>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</si>
  <si>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</si>
  <si>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</si>
  <si>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</si>
  <si>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</si>
  <si>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</si>
  <si>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</si>
  <si>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</si>
  <si>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</si>
  <si>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</si>
  <si>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</si>
  <si>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</si>
  <si>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</si>
  <si>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</si>
  <si>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</si>
  <si>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</si>
  <si>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</si>
  <si>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</si>
  <si>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</si>
  <si>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</si>
  <si>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</si>
  <si>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</si>
  <si>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</si>
  <si>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</si>
  <si>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</si>
  <si>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</si>
  <si>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</si>
  <si>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</si>
  <si>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</si>
  <si>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</si>
  <si>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</si>
  <si>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</si>
  <si>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</si>
  <si>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</si>
  <si>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</si>
  <si>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</si>
  <si>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</si>
  <si>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</si>
  <si>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</si>
  <si>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</si>
  <si>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</si>
  <si>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</si>
  <si>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</si>
  <si>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</si>
  <si>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</si>
  <si>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</si>
  <si>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</si>
  <si>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</si>
  <si>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</si>
  <si>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</si>
  <si>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</si>
  <si>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</si>
  <si>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</si>
  <si>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</si>
  <si>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</si>
  <si>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</si>
  <si>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</si>
  <si>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</si>
  <si>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</si>
  <si>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</si>
  <si>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</si>
  <si>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</si>
  <si>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</si>
  <si>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</si>
  <si>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</si>
  <si>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</si>
  <si>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</si>
  <si>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</si>
  <si>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</si>
  <si>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</si>
  <si>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</si>
  <si>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</si>
  <si>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</si>
  <si>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</si>
  <si>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</si>
  <si>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</si>
  <si>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</si>
  <si>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</si>
  <si>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</si>
  <si>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</si>
  <si>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</si>
  <si>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</si>
  <si>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</si>
  <si>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</si>
  <si>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</si>
  <si>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</si>
  <si>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</si>
  <si>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</si>
  <si>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</si>
  <si>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</si>
  <si>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</si>
  <si>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</si>
  <si>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</si>
  <si>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</si>
  <si>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</si>
  <si>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</si>
  <si>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</si>
  <si>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</si>
  <si>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</si>
  <si>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</si>
  <si>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</si>
  <si>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</si>
  <si>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</si>
  <si>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</si>
  <si>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</si>
  <si>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</si>
  <si>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</si>
  <si>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</si>
  <si>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</si>
  <si>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</si>
  <si>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</si>
  <si>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</si>
  <si>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</si>
  <si>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</si>
  <si>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</si>
  <si>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</si>
  <si>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</si>
  <si>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</si>
  <si>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</si>
  <si>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</si>
  <si>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</si>
  <si>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</si>
  <si>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</si>
  <si>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</si>
  <si>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</si>
  <si>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</si>
  <si>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</si>
  <si>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</si>
  <si>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</si>
  <si>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</si>
  <si>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</si>
  <si>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</si>
  <si>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</si>
  <si>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</si>
  <si>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</si>
  <si>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</si>
  <si>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</si>
  <si>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</si>
  <si>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</si>
  <si>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</si>
  <si>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</si>
  <si>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</si>
  <si>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</si>
  <si>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</si>
  <si>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</si>
  <si>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</si>
  <si>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</si>
  <si>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</si>
  <si>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</si>
  <si>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</si>
  <si>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</si>
  <si>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</si>
  <si>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</si>
  <si>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</si>
  <si>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</si>
  <si>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</si>
  <si>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</si>
  <si>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</si>
  <si>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</si>
  <si>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</si>
  <si>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</si>
  <si>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</si>
  <si>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</si>
  <si>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</si>
  <si>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</si>
  <si>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</si>
  <si>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</si>
  <si>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</si>
  <si>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</si>
  <si>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</si>
  <si>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</si>
  <si>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</si>
  <si>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</si>
  <si>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</si>
  <si>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</si>
  <si>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</si>
  <si>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</si>
  <si>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</si>
  <si>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</si>
  <si>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</si>
  <si>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</si>
  <si>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</si>
  <si>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</si>
  <si>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</si>
  <si>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</si>
  <si>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</si>
  <si>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</si>
  <si>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</si>
  <si>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</si>
  <si>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</si>
  <si>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</si>
  <si>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</si>
  <si>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</si>
  <si>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</si>
  <si>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</si>
  <si>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</si>
  <si>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</si>
  <si>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</si>
  <si>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</si>
  <si>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</si>
  <si>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</si>
  <si>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</si>
  <si>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</si>
  <si>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</si>
  <si>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</si>
  <si>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</si>
  <si>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</si>
  <si>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</si>
  <si>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</si>
  <si>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</si>
  <si>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</si>
  <si>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</si>
  <si>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</si>
  <si>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</si>
  <si>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</si>
  <si>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</si>
  <si>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</si>
  <si>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</si>
  <si>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</si>
  <si>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</si>
  <si>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</si>
  <si>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</si>
  <si>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</si>
  <si>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</si>
  <si>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</si>
  <si>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</si>
  <si>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</si>
  <si>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</si>
  <si>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</si>
  <si>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</si>
  <si>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</si>
  <si>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</si>
  <si>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</si>
  <si>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</si>
  <si>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</si>
  <si>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</si>
  <si>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</si>
  <si>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</si>
  <si>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</si>
  <si>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</si>
  <si>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</si>
  <si>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</si>
  <si>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</si>
  <si>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</si>
  <si>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</si>
  <si>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</si>
  <si>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</si>
  <si>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</si>
  <si>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</si>
  <si>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</si>
  <si>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</si>
  <si>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</si>
  <si>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</si>
  <si>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</si>
  <si>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</si>
  <si>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</si>
  <si>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</si>
  <si>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</si>
  <si>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</si>
  <si>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</si>
  <si>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</si>
  <si>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</si>
  <si>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</si>
  <si>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</si>
  <si>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</si>
  <si>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</si>
  <si>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</si>
  <si>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</si>
  <si>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</si>
  <si>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</si>
  <si>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</si>
  <si>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</si>
  <si>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</si>
  <si>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</si>
  <si>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</si>
  <si>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</si>
  <si>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</si>
  <si>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</si>
  <si>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</si>
  <si>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</si>
  <si>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</si>
  <si>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</si>
  <si>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</si>
  <si>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</si>
  <si>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</si>
  <si>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</si>
  <si>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</si>
  <si>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</si>
  <si>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</si>
  <si>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</si>
  <si>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</si>
  <si>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</si>
  <si>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</si>
  <si>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</si>
  <si>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</si>
  <si>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</si>
  <si>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</si>
  <si>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</si>
  <si>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</si>
  <si>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</si>
  <si>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</si>
  <si>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</si>
  <si>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</si>
  <si>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</si>
  <si>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</si>
  <si>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</si>
  <si>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</si>
  <si>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</si>
  <si>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</si>
  <si>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</si>
  <si>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</si>
  <si>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</si>
  <si>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</si>
  <si>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</si>
  <si>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</si>
  <si>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</si>
  <si>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</si>
  <si>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</si>
  <si>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</si>
  <si>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</si>
  <si>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</si>
  <si>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</si>
  <si>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</si>
  <si>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</si>
  <si>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</si>
  <si>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</si>
  <si>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</si>
  <si>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</si>
  <si>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</si>
  <si>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</si>
  <si>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</si>
  <si>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</si>
  <si>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</si>
  <si>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</si>
  <si>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</si>
  <si>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</si>
  <si>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</si>
  <si>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</si>
  <si>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</si>
  <si>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</si>
  <si>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</si>
  <si>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</si>
  <si>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</si>
  <si>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</si>
  <si>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</si>
  <si>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</si>
  <si>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</si>
  <si>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</si>
  <si>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</si>
  <si>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</si>
  <si>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</si>
  <si>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</si>
  <si>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</si>
  <si>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</si>
  <si>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</si>
  <si>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</si>
  <si>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</si>
  <si>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</si>
  <si>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</si>
  <si>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</si>
  <si>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</si>
  <si>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</si>
  <si>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</si>
  <si>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</si>
  <si>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</si>
  <si>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</si>
  <si>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</si>
  <si>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</si>
  <si>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</si>
  <si>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</si>
  <si>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</si>
  <si>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</si>
  <si>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</si>
  <si>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</si>
  <si>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</si>
  <si>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</si>
  <si>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</si>
  <si>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</si>
  <si>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</si>
  <si>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</si>
  <si>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</si>
  <si>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</si>
  <si>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</si>
  <si>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</si>
  <si>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</si>
  <si>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</si>
  <si>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</si>
  <si>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</si>
  <si>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</si>
  <si>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</si>
  <si>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</si>
  <si>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</si>
  <si>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</si>
  <si>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</si>
  <si>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</si>
  <si>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</si>
  <si>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</si>
  <si>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</si>
  <si>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</si>
  <si>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</si>
  <si>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</si>
  <si>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</si>
  <si>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</si>
  <si>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</si>
  <si>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</si>
  <si>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</si>
  <si>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</si>
  <si>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</si>
  <si>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</si>
  <si>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</si>
  <si>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</si>
  <si>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</si>
  <si>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</si>
  <si>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</si>
  <si>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</si>
  <si>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</si>
  <si>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</si>
  <si>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</si>
  <si>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</si>
  <si>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</si>
  <si>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</si>
  <si>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</si>
  <si>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</si>
  <si>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</si>
  <si>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</si>
  <si>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</si>
  <si>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</si>
  <si>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</si>
  <si>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</si>
  <si>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</si>
  <si>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</si>
  <si>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</si>
  <si>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</si>
  <si>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</si>
  <si>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</si>
  <si>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</si>
  <si>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</si>
  <si>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</si>
  <si>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</si>
  <si>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</si>
  <si>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</si>
  <si>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</si>
  <si>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</si>
  <si>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</si>
  <si>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</si>
  <si>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</si>
  <si>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</si>
  <si>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</si>
  <si>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</si>
  <si>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</si>
  <si>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</si>
  <si>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</si>
  <si>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</si>
  <si>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</si>
  <si>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</si>
  <si>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</si>
  <si>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</si>
  <si>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</si>
  <si>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</si>
  <si>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</si>
  <si>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</si>
  <si>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</si>
  <si>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</si>
  <si>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</si>
  <si>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</si>
  <si>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</si>
  <si>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</si>
  <si>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</si>
  <si>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</si>
  <si>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</si>
  <si>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</si>
  <si>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</si>
  <si>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</si>
  <si>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</si>
  <si>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</si>
  <si>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</si>
  <si>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</si>
  <si>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</si>
  <si>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</si>
  <si>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</si>
  <si>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</si>
  <si>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</si>
  <si>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</si>
  <si>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</si>
  <si>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</si>
  <si>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</si>
  <si>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</si>
  <si>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</si>
  <si>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</si>
  <si>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</si>
  <si>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</si>
  <si>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</si>
  <si>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</si>
  <si>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</si>
  <si>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</si>
  <si>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</si>
  <si>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</si>
  <si>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</si>
  <si>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</si>
  <si>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</si>
  <si>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</si>
  <si>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</si>
  <si>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</si>
  <si>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</si>
  <si>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</si>
  <si>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</si>
  <si>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</si>
  <si>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</si>
  <si>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</si>
  <si>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</si>
  <si>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</si>
  <si>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</si>
  <si>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</si>
  <si>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</si>
  <si>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</si>
  <si>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</si>
  <si>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</si>
  <si>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</si>
  <si>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</si>
  <si>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</si>
  <si>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</si>
  <si>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</si>
  <si>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</si>
  <si>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</si>
  <si>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</si>
  <si>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</si>
  <si>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</si>
  <si>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</si>
  <si>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</si>
  <si>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</si>
  <si>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</si>
  <si>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</si>
  <si>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</si>
  <si>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</si>
  <si>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</si>
  <si>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</si>
  <si>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</si>
  <si>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</si>
  <si>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</si>
  <si>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</si>
  <si>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</si>
  <si>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</si>
  <si>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</si>
  <si>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</si>
  <si>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</si>
  <si>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</si>
  <si>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</si>
  <si>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</si>
  <si>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</si>
  <si>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</si>
  <si>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</si>
  <si>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</si>
  <si>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</si>
  <si>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</si>
  <si>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</si>
  <si>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</si>
  <si>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</si>
  <si>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</si>
  <si>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</si>
  <si>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</si>
  <si>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</si>
  <si>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</si>
  <si>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</si>
  <si>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</si>
  <si>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</si>
  <si>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</si>
  <si>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</si>
  <si>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</si>
  <si>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</si>
  <si>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</si>
  <si>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</si>
  <si>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</si>
  <si>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</si>
  <si>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</si>
  <si>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</si>
  <si>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</si>
  <si>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</si>
  <si>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</si>
  <si>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</si>
  <si>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</si>
  <si>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</si>
  <si>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</si>
  <si>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</si>
  <si>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</si>
  <si>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</si>
  <si>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</si>
  <si>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</si>
  <si>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</si>
  <si>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</si>
  <si>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</si>
  <si>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</si>
  <si>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</si>
  <si>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</si>
  <si>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</si>
  <si>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</si>
  <si>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</si>
  <si>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</si>
  <si>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</si>
  <si>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</si>
  <si>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</si>
  <si>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</si>
  <si>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</si>
  <si>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</si>
  <si>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</si>
  <si>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</si>
  <si>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</si>
  <si>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</si>
  <si>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</si>
  <si>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</si>
  <si>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</si>
  <si>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</si>
  <si>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</si>
  <si>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</si>
  <si>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</si>
  <si>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</si>
  <si>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</si>
  <si>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</si>
  <si>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</si>
  <si>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</si>
  <si>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</si>
  <si>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</si>
  <si>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</si>
  <si>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</si>
  <si>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</si>
  <si>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</si>
  <si>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</si>
  <si>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</si>
  <si>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</si>
  <si>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</si>
  <si>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</si>
  <si>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</si>
  <si>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</si>
  <si>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</si>
  <si>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</si>
  <si>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</si>
  <si>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</si>
  <si>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</si>
  <si>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</si>
  <si>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</si>
  <si>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</si>
  <si>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</si>
  <si>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</si>
  <si>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</si>
  <si>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</si>
  <si>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</si>
  <si>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</si>
  <si>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</si>
  <si>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</si>
  <si>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</si>
  <si>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</si>
  <si>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</si>
  <si>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</si>
  <si>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</si>
  <si>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</si>
  <si>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</si>
  <si>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</si>
  <si>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</si>
  <si>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</si>
  <si>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</si>
  <si>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</si>
  <si>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</si>
  <si>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</si>
  <si>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</si>
  <si>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</si>
  <si>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</si>
  <si>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</si>
  <si>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</si>
  <si>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</si>
  <si>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</si>
  <si>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</si>
  <si>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</si>
  <si>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</si>
  <si>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</si>
  <si>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</si>
  <si>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</si>
  <si>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</si>
  <si>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</si>
  <si>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</si>
  <si>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</si>
  <si>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</si>
  <si>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</si>
  <si>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</si>
  <si>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</si>
  <si>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</si>
  <si>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</si>
  <si>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</si>
  <si>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</si>
  <si>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</si>
  <si>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</si>
  <si>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</si>
  <si>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</si>
  <si>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</si>
  <si>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</si>
  <si>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</si>
  <si>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</si>
  <si>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</si>
  <si>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</si>
  <si>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</si>
  <si>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</si>
  <si>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</si>
  <si>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</si>
  <si>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</si>
  <si>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</si>
  <si>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</si>
  <si>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</si>
  <si>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</si>
  <si>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</si>
  <si>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</si>
  <si>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</si>
  <si>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</si>
  <si>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</si>
  <si>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</si>
  <si>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</si>
  <si>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</si>
  <si>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</si>
  <si>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</si>
  <si>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</si>
  <si>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</si>
  <si>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</si>
  <si>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</si>
  <si>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</si>
  <si>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</si>
  <si>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</si>
  <si>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</si>
  <si>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</si>
  <si>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</si>
  <si>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</si>
  <si>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</si>
  <si>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</si>
  <si>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</si>
  <si>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</si>
  <si>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</si>
  <si>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</si>
  <si>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</si>
  <si>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</si>
  <si>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</si>
  <si>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</si>
  <si>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</si>
  <si>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</si>
  <si>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</si>
  <si>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</si>
  <si>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</si>
  <si>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</si>
  <si>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</si>
  <si>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</si>
  <si>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</si>
  <si>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</si>
  <si>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</si>
  <si>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</si>
  <si>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</si>
  <si>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</si>
  <si>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</si>
  <si>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</si>
  <si>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</si>
  <si>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</si>
  <si>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</si>
  <si>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</si>
  <si>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</si>
  <si>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</si>
  <si>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</si>
  <si>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</si>
  <si>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</si>
  <si>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</si>
  <si>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</si>
  <si>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</si>
  <si>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</si>
  <si>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</si>
  <si>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</si>
  <si>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</si>
  <si>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</si>
  <si>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</si>
  <si>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</si>
  <si>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</si>
  <si>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</si>
  <si>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</si>
  <si>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</si>
  <si>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</si>
  <si>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</si>
  <si>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</si>
  <si>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</si>
  <si>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</si>
  <si>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</si>
  <si>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</si>
  <si>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</si>
  <si>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</si>
  <si>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</si>
  <si>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</si>
  <si>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</si>
  <si>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</si>
  <si>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</si>
  <si>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</si>
  <si>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</si>
  <si>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</si>
  <si>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</si>
  <si>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</si>
  <si>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</si>
  <si>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</si>
  <si>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</si>
  <si>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</si>
  <si>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</si>
  <si>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</si>
  <si>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</si>
  <si>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</si>
  <si>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</si>
  <si>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</si>
  <si>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</si>
  <si>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</si>
  <si>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</si>
  <si>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</si>
  <si>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</si>
  <si>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</si>
  <si>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</si>
  <si>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</si>
  <si>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</si>
  <si>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</si>
  <si>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</si>
  <si>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</si>
  <si>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</si>
  <si>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</si>
  <si>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</si>
  <si>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</si>
  <si>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</si>
  <si>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</si>
  <si>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</si>
  <si>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</si>
  <si>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</si>
  <si>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</si>
  <si>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</si>
  <si>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</si>
  <si>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</si>
  <si>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</si>
  <si>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</si>
  <si>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</si>
  <si>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</si>
  <si>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</si>
  <si>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</si>
  <si>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</si>
  <si>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</si>
  <si>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</si>
  <si>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</si>
  <si>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</si>
  <si>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</si>
  <si>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</si>
  <si>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</si>
  <si>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</si>
  <si>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</si>
  <si>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</si>
  <si>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</si>
  <si>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</si>
  <si>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</si>
  <si>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</si>
  <si>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</si>
  <si>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</si>
  <si>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</si>
  <si>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</si>
  <si>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</si>
  <si>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</si>
  <si>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</si>
  <si>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</si>
  <si>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</si>
  <si>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</si>
  <si>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</si>
  <si>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</si>
  <si>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</si>
  <si>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</si>
  <si>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</si>
  <si>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</si>
  <si>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</si>
  <si>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</si>
  <si>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</si>
  <si>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</si>
  <si>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</si>
  <si>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</si>
  <si>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</si>
  <si>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</si>
  <si>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</si>
  <si>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</si>
  <si>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</si>
  <si>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</si>
  <si>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</si>
  <si>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</si>
  <si>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</si>
  <si>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</si>
  <si>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</si>
  <si>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</si>
  <si>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</si>
  <si>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</si>
  <si>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</si>
  <si>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</si>
  <si>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</si>
  <si>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</si>
  <si>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</si>
  <si>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</si>
  <si>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</si>
  <si>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</si>
  <si>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</si>
  <si>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</si>
  <si>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</si>
  <si>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</si>
  <si>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</si>
  <si>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</si>
  <si>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</si>
  <si>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</si>
  <si>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</si>
  <si>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</si>
  <si>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</si>
  <si>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</si>
  <si>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</si>
  <si>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</si>
  <si>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</si>
  <si>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</si>
  <si>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</si>
  <si>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</si>
  <si>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</si>
  <si>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</si>
  <si>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</si>
  <si>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</si>
  <si>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</si>
  <si>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</si>
  <si>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</si>
  <si>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</si>
  <si>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</si>
  <si>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</si>
  <si>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</si>
  <si>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</si>
  <si>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</si>
  <si>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</si>
  <si>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</si>
  <si>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</si>
  <si>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</si>
  <si>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</si>
  <si>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</si>
  <si>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</si>
  <si>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</si>
  <si>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</si>
  <si>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</si>
  <si>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</si>
  <si>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</si>
  <si>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</si>
  <si>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</si>
  <si>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</si>
  <si>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</si>
  <si>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</si>
  <si>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</si>
  <si>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</si>
  <si>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</si>
  <si>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</si>
  <si>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</si>
  <si>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</si>
  <si>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</si>
  <si>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</si>
  <si>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</si>
  <si>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</si>
  <si>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</si>
  <si>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</si>
  <si>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</si>
  <si>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</si>
  <si>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</si>
  <si>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</si>
  <si>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</si>
  <si>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</si>
  <si>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</si>
  <si>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</si>
  <si>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</si>
  <si>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</si>
  <si>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</si>
  <si>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</si>
  <si>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</si>
  <si>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</si>
  <si>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</si>
  <si>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</si>
  <si>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</si>
  <si>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</si>
  <si>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</si>
  <si>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</si>
  <si>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</si>
  <si>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</si>
  <si>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</si>
  <si>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</si>
  <si>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</si>
  <si>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</si>
  <si>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</si>
  <si>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</si>
  <si>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</si>
  <si>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</si>
  <si>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</si>
  <si>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</si>
  <si>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</si>
  <si>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</si>
  <si>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</si>
  <si>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</si>
  <si>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</si>
  <si>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</si>
  <si>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</si>
  <si>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</si>
  <si>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</si>
  <si>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</si>
  <si>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</si>
  <si>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</si>
  <si>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</si>
  <si>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</si>
  <si>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</si>
  <si>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</si>
  <si>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</si>
  <si>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</si>
  <si>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</si>
  <si>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</si>
  <si>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</si>
  <si>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</si>
  <si>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</si>
  <si>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</si>
  <si>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</si>
  <si>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</si>
  <si>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</si>
  <si>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</si>
  <si>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</si>
  <si>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</si>
  <si>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</si>
  <si>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</si>
  <si>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</si>
  <si>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</si>
  <si>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</si>
  <si>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</si>
  <si>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</si>
  <si>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</si>
  <si>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</si>
  <si>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</si>
  <si>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</si>
  <si>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</si>
  <si>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</si>
  <si>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</si>
  <si>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</si>
  <si>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</si>
  <si>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</si>
  <si>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</si>
  <si>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</si>
  <si>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</si>
  <si>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</si>
  <si>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</si>
  <si>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</si>
  <si>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</si>
  <si>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</si>
  <si>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</si>
  <si>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</si>
  <si>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</si>
  <si>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</si>
  <si>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</si>
  <si>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</si>
  <si>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</si>
  <si>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</si>
  <si>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</si>
  <si>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</si>
  <si>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</si>
  <si>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</si>
  <si>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</si>
  <si>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</si>
  <si>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</si>
  <si>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</si>
  <si>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</si>
  <si>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</si>
  <si>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</si>
  <si>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</si>
  <si>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</si>
  <si>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</si>
  <si>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</si>
  <si>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</si>
  <si>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</si>
  <si>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</si>
  <si>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</si>
  <si>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</si>
  <si>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</si>
  <si>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</si>
  <si>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</si>
  <si>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</si>
  <si>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</si>
  <si>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</si>
  <si>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</si>
  <si>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</si>
  <si>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</si>
  <si>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</si>
  <si>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</si>
  <si>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</si>
  <si>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</si>
  <si>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</si>
  <si>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</si>
  <si>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</si>
  <si>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</si>
  <si>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</si>
  <si>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</si>
  <si>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</si>
  <si>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</si>
  <si>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</si>
  <si>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</si>
  <si>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</si>
  <si>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</si>
  <si>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</si>
  <si>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</si>
  <si>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</si>
  <si>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</si>
  <si>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</si>
  <si>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</si>
  <si>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</si>
  <si>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</si>
  <si>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</si>
  <si>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</si>
  <si>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</si>
  <si>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</si>
  <si>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</si>
  <si>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</si>
  <si>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</si>
  <si>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</si>
  <si>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</si>
  <si>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</si>
  <si>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</si>
  <si>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</si>
  <si>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</si>
  <si>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</si>
  <si>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</si>
  <si>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</si>
  <si>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</si>
  <si>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</si>
  <si>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</si>
  <si>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</si>
  <si>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</si>
  <si>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</si>
  <si>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</si>
  <si>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</si>
  <si>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</si>
  <si>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</si>
  <si>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</si>
  <si>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</si>
  <si>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</si>
  <si>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</si>
  <si>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</si>
  <si>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</si>
  <si>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</si>
  <si>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</si>
  <si>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</si>
  <si>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</si>
  <si>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</si>
  <si>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</si>
  <si>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</si>
  <si>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</si>
  <si>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</si>
  <si>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</si>
  <si>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</si>
  <si>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</si>
  <si>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</si>
  <si>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</si>
  <si>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</si>
  <si>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</si>
  <si>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</si>
  <si>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</si>
  <si>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</si>
  <si>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</si>
  <si>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</si>
  <si>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</si>
  <si>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</si>
  <si>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</si>
  <si>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</si>
  <si>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</si>
  <si>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</si>
  <si>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</si>
  <si>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</si>
  <si>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</si>
  <si>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</si>
  <si>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</si>
  <si>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</si>
  <si>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</si>
  <si>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</si>
  <si>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</si>
  <si>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</si>
  <si>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</si>
  <si>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</si>
  <si>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</si>
  <si>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</si>
  <si>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</si>
  <si>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</si>
  <si>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</si>
  <si>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</si>
  <si>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</si>
  <si>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</si>
  <si>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</si>
  <si>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</si>
  <si>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</si>
  <si>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</si>
  <si>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</si>
  <si>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</si>
  <si>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</si>
  <si>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</si>
  <si>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</si>
  <si>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</si>
  <si>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</si>
  <si>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</si>
  <si>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</si>
  <si>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</si>
  <si>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</si>
  <si>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</si>
  <si>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</si>
  <si>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</si>
  <si>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</si>
  <si>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</si>
  <si>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</si>
  <si>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</si>
  <si>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</si>
  <si>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</si>
  <si>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</si>
  <si>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</si>
  <si>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</si>
  <si>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</si>
  <si>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</si>
  <si>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</si>
  <si>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</si>
  <si>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</si>
  <si>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</si>
  <si>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</si>
  <si>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</si>
  <si>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</si>
  <si>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</si>
  <si>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</si>
  <si>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</si>
  <si>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</si>
  <si>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</si>
  <si>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</si>
  <si>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</si>
  <si>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</si>
  <si>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</si>
  <si>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</si>
  <si>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</si>
  <si>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</si>
  <si>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</si>
  <si>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</si>
  <si>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</si>
  <si>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</si>
  <si>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</si>
  <si>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</si>
  <si>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</si>
  <si>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</si>
  <si>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</si>
  <si>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</si>
  <si>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</si>
  <si>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</si>
  <si>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</si>
  <si>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</si>
  <si>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</si>
  <si>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</si>
  <si>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</si>
  <si>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</si>
  <si>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</si>
  <si>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</si>
  <si>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</si>
  <si>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</si>
  <si>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</si>
  <si>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</si>
  <si>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</si>
  <si>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</si>
  <si>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</si>
  <si>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</si>
  <si>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</si>
  <si>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</si>
  <si>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</si>
  <si>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</si>
  <si>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</si>
  <si>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</si>
  <si>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</si>
  <si>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</si>
  <si>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</si>
  <si>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</si>
  <si>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</si>
  <si>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</si>
  <si>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</si>
  <si>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</si>
  <si>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</si>
  <si>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</si>
  <si>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</si>
  <si>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</si>
  <si>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</si>
  <si>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</si>
  <si>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</si>
  <si>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</si>
  <si>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</si>
  <si>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</si>
  <si>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</si>
  <si>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</si>
  <si>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</si>
  <si>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</si>
  <si>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</si>
  <si>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</si>
  <si>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</si>
  <si>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</si>
  <si>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</si>
  <si>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</si>
  <si>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</si>
  <si>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</si>
  <si>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</si>
  <si>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</si>
  <si>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</si>
  <si>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</si>
  <si>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</si>
  <si>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</si>
  <si>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</si>
  <si>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</si>
  <si>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</si>
  <si>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</si>
  <si>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</si>
  <si>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</si>
  <si>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</si>
  <si>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</si>
  <si>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</si>
  <si>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</si>
  <si>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</si>
  <si>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</si>
  <si>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</si>
  <si>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</si>
  <si>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</si>
  <si>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</si>
  <si>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</si>
  <si>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</si>
  <si>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</si>
  <si>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</si>
  <si>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</si>
  <si>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</si>
  <si>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</si>
  <si>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</si>
  <si>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</si>
  <si>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</si>
  <si>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</si>
  <si>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</si>
  <si>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</si>
  <si>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</si>
  <si>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</si>
  <si>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</si>
  <si>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</si>
  <si>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</si>
  <si>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</si>
  <si>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</si>
  <si>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</si>
  <si>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</si>
  <si>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</si>
  <si>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</si>
  <si>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</si>
  <si>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</si>
  <si>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</si>
  <si>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</si>
  <si>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</si>
  <si>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</si>
  <si>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</si>
  <si>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</si>
  <si>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</si>
  <si>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</si>
  <si>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</si>
  <si>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</si>
  <si>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</si>
  <si>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</si>
  <si>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</si>
  <si>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</si>
  <si>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</si>
  <si>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</si>
  <si>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</si>
  <si>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</si>
  <si>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</si>
  <si>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</si>
  <si>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</si>
  <si>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</si>
  <si>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</si>
  <si>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</si>
  <si>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</si>
  <si>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</si>
  <si>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</si>
  <si>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</si>
  <si>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</si>
  <si>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</si>
  <si>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</si>
  <si>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theater</t>
  </si>
  <si>
    <t>plays</t>
  </si>
  <si>
    <t>spaces</t>
  </si>
  <si>
    <t>musical</t>
  </si>
  <si>
    <t xml:space="preserve"> Subcategory</t>
  </si>
  <si>
    <t>Row Labels</t>
  </si>
  <si>
    <t>Grand Total</t>
  </si>
  <si>
    <t>Column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</si>
  <si>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</si>
  <si>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</si>
  <si>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</si>
  <si>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</si>
  <si>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</si>
  <si>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</si>
  <si>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</si>
  <si>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</si>
  <si>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</si>
  <si>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</si>
  <si>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</si>
  <si>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</si>
  <si>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</si>
  <si>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</si>
  <si>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</si>
  <si>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</si>
  <si>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</si>
  <si>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</si>
  <si>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</si>
  <si>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</si>
  <si>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</si>
  <si>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</si>
  <si>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</si>
  <si>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</si>
  <si>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</si>
  <si>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</si>
  <si>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</si>
  <si>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</si>
  <si>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</si>
  <si>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</si>
  <si>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</si>
  <si>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</si>
  <si>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</si>
  <si>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</si>
  <si>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</si>
  <si>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</si>
  <si>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</si>
  <si>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</si>
  <si>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</si>
  <si>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</si>
  <si>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</si>
  <si>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</si>
  <si>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</si>
  <si>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</si>
  <si>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</si>
  <si>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</si>
  <si>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</si>
  <si>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</si>
  <si>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</si>
  <si>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</si>
  <si>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</si>
  <si>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</si>
  <si>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</si>
  <si>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</si>
  <si>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</si>
  <si>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</si>
  <si>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</si>
  <si>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</si>
  <si>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</si>
  <si>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</si>
  <si>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</si>
  <si>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</si>
  <si>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</si>
  <si>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</si>
  <si>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</si>
  <si>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</si>
  <si>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</si>
  <si>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</si>
  <si>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</si>
  <si>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</si>
  <si>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</si>
  <si>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</si>
  <si>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</si>
  <si>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Amount Pledged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</si>
  <si>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</si>
  <si>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</si>
  <si>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</si>
  <si>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</si>
  <si>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</si>
  <si>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</si>
  <si>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</si>
  <si>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</si>
  <si>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</si>
  <si>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</si>
  <si>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</si>
  <si>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</si>
  <si>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</si>
  <si>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</si>
  <si>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</si>
  <si>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</si>
  <si>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(All)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</si>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</sst>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44" fontId="1" fillId="0" borderId="0" xfId="2" applyFont="1"/>
    <xf numFmtId="44" fontId="0" fillId="0" borderId="0" xfId="2" applyFont="1"/>
    <xf numFmtId="165" fontId="0" fillId="0" borderId="0" xfId="2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2" fontId="0" fillId="0" borderId="0" xfId="0" applyNumberFormat="1"/>
    <xf numFmtId="164" fontId="0" fillId="0" borderId="0" xfId="0" applyNumberFormat="1" applyAlignment="1">
      <alignment horizontal="center"/>
    </xf>
    <xf numFmtId="164" fontId="0" fillId="0" borderId="0" xfId="2" applyNumberFormat="1" applyFont="1" applyAlignment="1">
      <alignment horizontal="center"/>
    </xf>
    <xf numFmtId="9" fontId="1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9" fontId="0" fillId="0" borderId="0" xfId="1" applyFont="1"/>
  </cellXfs>
  <cellStyles count="3">
    <cellStyle name="Currency" xfId="2" builtinId="4"/>
    <cellStyle name="Normal" xfId="0" builtinId="0"/>
    <cellStyle name="Percent" xfId="1" builtinId="5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08B90"/>
      <color rgb="FFC33D3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chartsheet" Target="chartsheets/sheet3.xml"/><Relationship Id="rId18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chartsheet" Target="chartsheets/sheet2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8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0.70937499999999998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26-4DF6-82F2-C67FD930FA03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0.29062500000000002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26-4DF6-82F2-C67FD930FA03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26-4DF6-82F2-C67FD930F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5009312"/>
        <c:axId val="435005048"/>
      </c:lineChart>
      <c:catAx>
        <c:axId val="4350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005048"/>
        <c:crosses val="autoZero"/>
        <c:auto val="1"/>
        <c:lblAlgn val="ctr"/>
        <c:lblOffset val="100"/>
        <c:noMultiLvlLbl val="0"/>
      </c:catAx>
      <c:valAx>
        <c:axId val="435005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0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by Lauch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57-4989-8C0B-BBA850CDF9E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57-4989-8C0B-BBA850CDF9E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57-4989-8C0B-BBA850CDF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0786944"/>
        <c:axId val="350790224"/>
      </c:lineChart>
      <c:catAx>
        <c:axId val="35078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90224"/>
        <c:crosses val="autoZero"/>
        <c:auto val="1"/>
        <c:lblAlgn val="ctr"/>
        <c:lblOffset val="100"/>
        <c:noMultiLvlLbl val="0"/>
      </c:catAx>
      <c:valAx>
        <c:axId val="35079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78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SubCategory</a:t>
            </a:r>
            <a:endParaRPr lang="en-US"/>
          </a:p>
        </c:rich>
      </c:tx>
      <c:layout>
        <c:manualLayout>
          <c:xMode val="edge"/>
          <c:yMode val="edge"/>
          <c:x val="0.37110206819908576"/>
          <c:y val="3.82227652158909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Statistics'!$B$6:$B$10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1-4943-9064-F56475AA428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Statistics'!$C$6:$C$10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1-4943-9064-F56475AA428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Statistics'!$D$6:$D$10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11-4943-9064-F56475AA428D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Statistics'!$A$6:$A$10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Statistics'!$E$6:$E$10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11-4943-9064-F56475AA4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3215696"/>
        <c:axId val="443219632"/>
      </c:barChart>
      <c:catAx>
        <c:axId val="44321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19632"/>
        <c:crosses val="autoZero"/>
        <c:auto val="1"/>
        <c:lblAlgn val="ctr"/>
        <c:lblOffset val="100"/>
        <c:noMultiLvlLbl val="0"/>
      </c:catAx>
      <c:valAx>
        <c:axId val="443219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1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Start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</a:t>
            </a:r>
            <a:r>
              <a:rPr lang="en-US" baseline="0"/>
              <a:t> By Month</a:t>
            </a:r>
            <a:endParaRPr lang="en-US"/>
          </a:p>
        </c:rich>
      </c:tx>
      <c:layout>
        <c:manualLayout>
          <c:xMode val="edge"/>
          <c:yMode val="edge"/>
          <c:x val="0.385965909090909"/>
          <c:y val="5.241126313115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Start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Start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5-4F95-A4B2-A64E4BCC6875}"/>
            </c:ext>
          </c:extLst>
        </c:ser>
        <c:ser>
          <c:idx val="1"/>
          <c:order val="1"/>
          <c:tx>
            <c:strRef>
              <c:f>'Outcomes by Start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Start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5-4F95-A4B2-A64E4BCC6875}"/>
            </c:ext>
          </c:extLst>
        </c:ser>
        <c:ser>
          <c:idx val="2"/>
          <c:order val="2"/>
          <c:tx>
            <c:strRef>
              <c:f>'Outcomes by Start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Start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75-4F95-A4B2-A64E4BCC6875}"/>
            </c:ext>
          </c:extLst>
        </c:ser>
        <c:ser>
          <c:idx val="3"/>
          <c:order val="3"/>
          <c:tx>
            <c:strRef>
              <c:f>'Outcomes by Start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Start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Start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75-4F95-A4B2-A64E4BCC6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640784"/>
        <c:axId val="447641112"/>
      </c:lineChart>
      <c:catAx>
        <c:axId val="44764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41112"/>
        <c:crosses val="autoZero"/>
        <c:auto val="1"/>
        <c:lblAlgn val="ctr"/>
        <c:lblOffset val="100"/>
        <c:noMultiLvlLbl val="0"/>
      </c:catAx>
      <c:valAx>
        <c:axId val="44764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64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British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British Musicals</a:t>
          </a:r>
        </a:p>
      </cx:txPr>
    </cx:title>
    <cx:plotArea>
      <cx:plotAreaRegion>
        <cx:series layoutId="boxWhisker" uniqueId="{85568CBB-479F-404F-80D0-0019DCBE69CD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3A3296D-7B84-46C2-ABC8-A6C584CDF6E6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CAF1646-7EB6-4C13-BD6D-70B60FF4FD4B}">
  <sheetPr/>
  <sheetViews>
    <sheetView zoomScale="7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60DEB14-1F80-4636-A08B-A823E663F295}">
  <sheetPr/>
  <sheetViews>
    <sheetView tabSelected="1" zoomScale="71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773BFA7-2115-427A-A531-EFE3207A6EE7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52E16F-1143-4179-973E-D7AD089D235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6F1400-4EF0-4383-AB47-2D6490503CF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1585912</xdr:colOff>
      <xdr:row>2</xdr:row>
      <xdr:rowOff>176212</xdr:rowOff>
    </xdr:from>
    <xdr:to>
      <xdr:col>12</xdr:col>
      <xdr:colOff>595311</xdr:colOff>
      <xdr:row>30</xdr:row>
      <xdr:rowOff>11906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8C308-C1EB-413F-94D0-B02779953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176211</xdr:rowOff>
    </xdr:from>
    <xdr:to>
      <xdr:col>19</xdr:col>
      <xdr:colOff>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5FF1E9-19DB-4768-BA9C-5FD92C8A5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3FC1F66-4E5D-4E14-9AAA-596EA3438E0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DF2941C-5480-4BD6-8D7D-8B7FEB08D0D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2993" cy="62784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" refreshedDate="44266.874265625003" createdVersion="6" refreshedVersion="6" minRefreshableVersion="3" recordCount="4114" xr:uid="{A1E3BDF4-1F80-43B1-8F30-29C56E0786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" refreshedDate="44267.810451041667" createdVersion="6" refreshedVersion="6" minRefreshableVersion="3" recordCount="4114" xr:uid="{EE422421-A629-409C-ADA6-4610286C768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" refreshedDate="44271.835727314814" createdVersion="6" refreshedVersion="6" minRefreshableVersion="3" recordCount="4114" xr:uid="{F93A2661-C5DC-483E-AE58-B003E376C2D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F67BCD-B67D-4BBA-A441-0B24B6EDD987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4CE4F-BE72-4F89-B39C-2F174E2F0E8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0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CC232-F7E0-4F99-AFA0-7E34AC5C9512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x="3"/>
        <item sd="0" x="4"/>
        <item sd="0" x="5"/>
        <item t="default"/>
      </items>
    </pivotField>
    <pivotField axis="axisRow"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2">
    <i>
      <x v="2"/>
    </i>
    <i r="1">
      <x v="7"/>
    </i>
    <i r="1">
      <x v="10"/>
    </i>
    <i r="1">
      <x v="1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192A-5D52-489D-A01B-0395A1837DE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zoomScale="90" zoomScaleNormal="90" workbookViewId="0">
      <pane ySplit="1" topLeftCell="A2" activePane="bottomLeft" state="frozen"/>
      <selection pane="bottomLeft" activeCell="C2893" sqref="C2893"/>
    </sheetView>
  </sheetViews>
  <sheetFormatPr defaultColWidth="8.85546875" defaultRowHeight="15" x14ac:dyDescent="0.25"/>
  <cols>
    <col min="2" max="2" width="38.42578125" style="3" customWidth="1"/>
    <col min="3" max="3" width="40.28515625" style="10" customWidth="1"/>
    <col min="4" max="4" width="17.285156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" style="12" customWidth="1"/>
    <col min="16" max="16" width="18.28515625" customWidth="1"/>
    <col min="17" max="17" width="41.140625" customWidth="1"/>
    <col min="18" max="18" width="25.28515625" bestFit="1" customWidth="1"/>
    <col min="19" max="19" width="24.28515625" style="20" bestFit="1" customWidth="1"/>
    <col min="20" max="20" width="22.5703125" style="20" bestFit="1" customWidth="1"/>
    <col min="21" max="21" width="11.140625" customWidth="1"/>
    <col min="22" max="22" width="24.28515625" bestFit="1" customWidth="1"/>
  </cols>
  <sheetData>
    <row r="1" spans="1:22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8407</v>
      </c>
      <c r="R1" s="13" t="s">
        <v>8312</v>
      </c>
      <c r="S1" s="21" t="s">
        <v>8364</v>
      </c>
      <c r="T1" s="21" t="s">
        <v>8365</v>
      </c>
      <c r="U1" s="21" t="s">
        <v>8405</v>
      </c>
      <c r="V1" s="21"/>
    </row>
    <row r="2" spans="1:22" ht="60" hidden="1" x14ac:dyDescent="0.25">
      <c r="A2">
        <v>0</v>
      </c>
      <c r="B2" s="3" t="s">
        <v>2</v>
      </c>
      <c r="C2" s="10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2">
        <f t="shared" ref="O2:O65" si="0">ROUND(E2/D2*100,0)</f>
        <v>137</v>
      </c>
      <c r="P2">
        <f t="shared" ref="P2:P65" si="1">IFERROR(ROUND(E2/L2,2),0)</f>
        <v>63.92</v>
      </c>
      <c r="Q2" s="14" t="s">
        <v>8317</v>
      </c>
      <c r="R2" t="s">
        <v>8318</v>
      </c>
      <c r="S2" s="20">
        <f t="shared" ref="S2:S65" si="2">(((J2/60)/60)/24)+DATE(1970,1,1)</f>
        <v>42177.007071759261</v>
      </c>
      <c r="T2" s="20">
        <f t="shared" ref="T2:T65" si="3">(((I2/60)/60)/24)+DATE(1970,1,1)</f>
        <v>42208.125</v>
      </c>
      <c r="U2">
        <f>YEAR(S2)</f>
        <v>2015</v>
      </c>
    </row>
    <row r="3" spans="1:22" ht="30" hidden="1" x14ac:dyDescent="0.25">
      <c r="A3">
        <v>1</v>
      </c>
      <c r="B3" s="3" t="s">
        <v>3</v>
      </c>
      <c r="C3" s="10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si="0"/>
        <v>143</v>
      </c>
      <c r="P3">
        <f t="shared" si="1"/>
        <v>185.48</v>
      </c>
      <c r="Q3" s="14" t="s">
        <v>8317</v>
      </c>
      <c r="R3" t="s">
        <v>8318</v>
      </c>
      <c r="S3" s="20">
        <f t="shared" si="2"/>
        <v>42766.600497685184</v>
      </c>
      <c r="T3" s="20">
        <f t="shared" si="3"/>
        <v>42796.600497685184</v>
      </c>
      <c r="U3">
        <f t="shared" ref="U3:U66" si="4">YEAR(S3)</f>
        <v>2017</v>
      </c>
    </row>
    <row r="4" spans="1:22" ht="45" hidden="1" x14ac:dyDescent="0.25">
      <c r="A4">
        <v>2</v>
      </c>
      <c r="B4" s="3" t="s">
        <v>4</v>
      </c>
      <c r="C4" s="10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8317</v>
      </c>
      <c r="R4" t="s">
        <v>8318</v>
      </c>
      <c r="S4" s="20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2" ht="30" hidden="1" x14ac:dyDescent="0.25">
      <c r="A5">
        <v>3</v>
      </c>
      <c r="B5" s="3" t="s">
        <v>5</v>
      </c>
      <c r="C5" s="10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8317</v>
      </c>
      <c r="R5" t="s">
        <v>8318</v>
      </c>
      <c r="S5" s="20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2" ht="60" hidden="1" x14ac:dyDescent="0.25">
      <c r="A6">
        <v>4</v>
      </c>
      <c r="B6" s="3" t="s">
        <v>6</v>
      </c>
      <c r="C6" s="10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8317</v>
      </c>
      <c r="R6" t="s">
        <v>8318</v>
      </c>
      <c r="S6" s="20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2" ht="45" hidden="1" x14ac:dyDescent="0.25">
      <c r="A7">
        <v>5</v>
      </c>
      <c r="B7" s="3" t="s">
        <v>7</v>
      </c>
      <c r="C7" s="10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8317</v>
      </c>
      <c r="R7" t="s">
        <v>8318</v>
      </c>
      <c r="S7" s="20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2" ht="60" hidden="1" x14ac:dyDescent="0.25">
      <c r="A8">
        <v>6</v>
      </c>
      <c r="B8" s="3" t="s">
        <v>8</v>
      </c>
      <c r="C8" s="10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8317</v>
      </c>
      <c r="R8" t="s">
        <v>8318</v>
      </c>
      <c r="S8" s="20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2" ht="60" hidden="1" x14ac:dyDescent="0.25">
      <c r="A9">
        <v>7</v>
      </c>
      <c r="B9" s="3" t="s">
        <v>9</v>
      </c>
      <c r="C9" s="10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8317</v>
      </c>
      <c r="R9" t="s">
        <v>8318</v>
      </c>
      <c r="S9" s="20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2" ht="30" hidden="1" x14ac:dyDescent="0.25">
      <c r="A10">
        <v>8</v>
      </c>
      <c r="B10" s="3" t="s">
        <v>10</v>
      </c>
      <c r="C10" s="10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8317</v>
      </c>
      <c r="R10" t="s">
        <v>8318</v>
      </c>
      <c r="S10" s="20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2" ht="45" hidden="1" x14ac:dyDescent="0.25">
      <c r="A11">
        <v>9</v>
      </c>
      <c r="B11" s="3" t="s">
        <v>11</v>
      </c>
      <c r="C11" s="10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8317</v>
      </c>
      <c r="R11" t="s">
        <v>8318</v>
      </c>
      <c r="S11" s="20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2" ht="60" hidden="1" x14ac:dyDescent="0.25">
      <c r="A12">
        <v>10</v>
      </c>
      <c r="B12" s="3" t="s">
        <v>12</v>
      </c>
      <c r="C12" s="10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8317</v>
      </c>
      <c r="R12" t="s">
        <v>8318</v>
      </c>
      <c r="S12" s="20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2" ht="60" hidden="1" x14ac:dyDescent="0.25">
      <c r="A13">
        <v>11</v>
      </c>
      <c r="B13" s="3" t="s">
        <v>13</v>
      </c>
      <c r="C13" s="10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8317</v>
      </c>
      <c r="R13" t="s">
        <v>8318</v>
      </c>
      <c r="S13" s="20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2" ht="60" hidden="1" x14ac:dyDescent="0.25">
      <c r="A14">
        <v>12</v>
      </c>
      <c r="B14" s="3" t="s">
        <v>14</v>
      </c>
      <c r="C14" s="10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8317</v>
      </c>
      <c r="R14" t="s">
        <v>8318</v>
      </c>
      <c r="S14" s="20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2" ht="45" hidden="1" x14ac:dyDescent="0.25">
      <c r="A15">
        <v>13</v>
      </c>
      <c r="B15" s="3" t="s">
        <v>15</v>
      </c>
      <c r="C15" s="10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8317</v>
      </c>
      <c r="R15" t="s">
        <v>8318</v>
      </c>
      <c r="S15" s="20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2" ht="30" hidden="1" x14ac:dyDescent="0.25">
      <c r="A16">
        <v>14</v>
      </c>
      <c r="B16" s="3" t="s">
        <v>16</v>
      </c>
      <c r="C16" s="10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8317</v>
      </c>
      <c r="R16" t="s">
        <v>8318</v>
      </c>
      <c r="S16" s="20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5" hidden="1" x14ac:dyDescent="0.25">
      <c r="A17">
        <v>15</v>
      </c>
      <c r="B17" s="3" t="s">
        <v>17</v>
      </c>
      <c r="C17" s="10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8317</v>
      </c>
      <c r="R17" t="s">
        <v>8318</v>
      </c>
      <c r="S17" s="20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60" hidden="1" x14ac:dyDescent="0.25">
      <c r="A18">
        <v>16</v>
      </c>
      <c r="B18" s="3" t="s">
        <v>18</v>
      </c>
      <c r="C18" s="10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8317</v>
      </c>
      <c r="R18" t="s">
        <v>8318</v>
      </c>
      <c r="S18" s="20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60" hidden="1" x14ac:dyDescent="0.25">
      <c r="A19">
        <v>17</v>
      </c>
      <c r="B19" s="3" t="s">
        <v>19</v>
      </c>
      <c r="C19" s="10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8317</v>
      </c>
      <c r="R19" t="s">
        <v>8318</v>
      </c>
      <c r="S19" s="20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5" hidden="1" x14ac:dyDescent="0.25">
      <c r="A20">
        <v>18</v>
      </c>
      <c r="B20" s="3" t="s">
        <v>20</v>
      </c>
      <c r="C20" s="10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8317</v>
      </c>
      <c r="R20" t="s">
        <v>8318</v>
      </c>
      <c r="S20" s="20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60" hidden="1" x14ac:dyDescent="0.25">
      <c r="A21">
        <v>19</v>
      </c>
      <c r="B21" s="3" t="s">
        <v>21</v>
      </c>
      <c r="C21" s="10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8317</v>
      </c>
      <c r="R21" t="s">
        <v>8318</v>
      </c>
      <c r="S21" s="20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5" hidden="1" x14ac:dyDescent="0.25">
      <c r="A22">
        <v>20</v>
      </c>
      <c r="B22" s="3" t="s">
        <v>22</v>
      </c>
      <c r="C22" s="10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8317</v>
      </c>
      <c r="R22" t="s">
        <v>8318</v>
      </c>
      <c r="S22" s="20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5" hidden="1" x14ac:dyDescent="0.25">
      <c r="A23">
        <v>21</v>
      </c>
      <c r="B23" s="3" t="s">
        <v>23</v>
      </c>
      <c r="C23" s="10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8317</v>
      </c>
      <c r="R23" t="s">
        <v>8318</v>
      </c>
      <c r="S23" s="20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30" hidden="1" x14ac:dyDescent="0.25">
      <c r="A24">
        <v>22</v>
      </c>
      <c r="B24" s="3" t="s">
        <v>24</v>
      </c>
      <c r="C24" s="10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8317</v>
      </c>
      <c r="R24" t="s">
        <v>8318</v>
      </c>
      <c r="S24" s="20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5" hidden="1" x14ac:dyDescent="0.25">
      <c r="A25">
        <v>23</v>
      </c>
      <c r="B25" s="3" t="s">
        <v>25</v>
      </c>
      <c r="C25" s="10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8317</v>
      </c>
      <c r="R25" t="s">
        <v>8318</v>
      </c>
      <c r="S25" s="20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30" hidden="1" x14ac:dyDescent="0.25">
      <c r="A26">
        <v>24</v>
      </c>
      <c r="B26" s="3" t="s">
        <v>26</v>
      </c>
      <c r="C26" s="10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8317</v>
      </c>
      <c r="R26" t="s">
        <v>8318</v>
      </c>
      <c r="S26" s="20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60" hidden="1" x14ac:dyDescent="0.25">
      <c r="A27">
        <v>25</v>
      </c>
      <c r="B27" s="3" t="s">
        <v>27</v>
      </c>
      <c r="C27" s="10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8317</v>
      </c>
      <c r="R27" t="s">
        <v>8318</v>
      </c>
      <c r="S27" s="20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5" hidden="1" x14ac:dyDescent="0.25">
      <c r="A28">
        <v>26</v>
      </c>
      <c r="B28" s="3" t="s">
        <v>28</v>
      </c>
      <c r="C28" s="10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8317</v>
      </c>
      <c r="R28" t="s">
        <v>8318</v>
      </c>
      <c r="S28" s="20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5" hidden="1" x14ac:dyDescent="0.25">
      <c r="A29">
        <v>27</v>
      </c>
      <c r="B29" s="3" t="s">
        <v>29</v>
      </c>
      <c r="C29" s="10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8317</v>
      </c>
      <c r="R29" t="s">
        <v>8318</v>
      </c>
      <c r="S29" s="20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30" hidden="1" x14ac:dyDescent="0.25">
      <c r="A30">
        <v>28</v>
      </c>
      <c r="B30" s="3" t="s">
        <v>30</v>
      </c>
      <c r="C30" s="10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8317</v>
      </c>
      <c r="R30" t="s">
        <v>8318</v>
      </c>
      <c r="S30" s="20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60" hidden="1" x14ac:dyDescent="0.25">
      <c r="A31">
        <v>29</v>
      </c>
      <c r="B31" s="3" t="s">
        <v>31</v>
      </c>
      <c r="C31" s="10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8317</v>
      </c>
      <c r="R31" t="s">
        <v>8318</v>
      </c>
      <c r="S31" s="20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5" hidden="1" x14ac:dyDescent="0.25">
      <c r="A32">
        <v>30</v>
      </c>
      <c r="B32" s="3" t="s">
        <v>32</v>
      </c>
      <c r="C32" s="10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8317</v>
      </c>
      <c r="R32" t="s">
        <v>8318</v>
      </c>
      <c r="S32" s="20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5" hidden="1" x14ac:dyDescent="0.25">
      <c r="A33">
        <v>31</v>
      </c>
      <c r="B33" s="3" t="s">
        <v>33</v>
      </c>
      <c r="C33" s="10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8317</v>
      </c>
      <c r="R33" t="s">
        <v>8318</v>
      </c>
      <c r="S33" s="20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60" hidden="1" x14ac:dyDescent="0.25">
      <c r="A34">
        <v>32</v>
      </c>
      <c r="B34" s="3" t="s">
        <v>34</v>
      </c>
      <c r="C34" s="10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8317</v>
      </c>
      <c r="R34" t="s">
        <v>8318</v>
      </c>
      <c r="S34" s="20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60" hidden="1" x14ac:dyDescent="0.25">
      <c r="A35">
        <v>33</v>
      </c>
      <c r="B35" s="3" t="s">
        <v>35</v>
      </c>
      <c r="C35" s="10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8317</v>
      </c>
      <c r="R35" t="s">
        <v>8318</v>
      </c>
      <c r="S35" s="20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60" hidden="1" x14ac:dyDescent="0.25">
      <c r="A36">
        <v>34</v>
      </c>
      <c r="B36" s="3" t="s">
        <v>36</v>
      </c>
      <c r="C36" s="10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8317</v>
      </c>
      <c r="R36" t="s">
        <v>8318</v>
      </c>
      <c r="S36" s="20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45" hidden="1" x14ac:dyDescent="0.25">
      <c r="A37">
        <v>35</v>
      </c>
      <c r="B37" s="3" t="s">
        <v>37</v>
      </c>
      <c r="C37" s="10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8317</v>
      </c>
      <c r="R37" t="s">
        <v>8318</v>
      </c>
      <c r="S37" s="20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30" hidden="1" x14ac:dyDescent="0.25">
      <c r="A38">
        <v>36</v>
      </c>
      <c r="B38" s="3" t="s">
        <v>38</v>
      </c>
      <c r="C38" s="10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8317</v>
      </c>
      <c r="R38" t="s">
        <v>8318</v>
      </c>
      <c r="S38" s="20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60" hidden="1" x14ac:dyDescent="0.25">
      <c r="A39">
        <v>37</v>
      </c>
      <c r="B39" s="3" t="s">
        <v>39</v>
      </c>
      <c r="C39" s="10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8317</v>
      </c>
      <c r="R39" t="s">
        <v>8318</v>
      </c>
      <c r="S39" s="20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5" hidden="1" x14ac:dyDescent="0.25">
      <c r="A40">
        <v>38</v>
      </c>
      <c r="B40" s="3" t="s">
        <v>40</v>
      </c>
      <c r="C40" s="10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8317</v>
      </c>
      <c r="R40" t="s">
        <v>8318</v>
      </c>
      <c r="S40" s="20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60" hidden="1" x14ac:dyDescent="0.25">
      <c r="A41">
        <v>39</v>
      </c>
      <c r="B41" s="3" t="s">
        <v>41</v>
      </c>
      <c r="C41" s="10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8317</v>
      </c>
      <c r="R41" t="s">
        <v>8318</v>
      </c>
      <c r="S41" s="20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60" hidden="1" x14ac:dyDescent="0.25">
      <c r="A42">
        <v>40</v>
      </c>
      <c r="B42" s="3" t="s">
        <v>42</v>
      </c>
      <c r="C42" s="10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8317</v>
      </c>
      <c r="R42" t="s">
        <v>8318</v>
      </c>
      <c r="S42" s="20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60" hidden="1" x14ac:dyDescent="0.25">
      <c r="A43">
        <v>41</v>
      </c>
      <c r="B43" s="3" t="s">
        <v>43</v>
      </c>
      <c r="C43" s="10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8317</v>
      </c>
      <c r="R43" t="s">
        <v>8318</v>
      </c>
      <c r="S43" s="20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60" hidden="1" x14ac:dyDescent="0.25">
      <c r="A44">
        <v>42</v>
      </c>
      <c r="B44" s="3" t="s">
        <v>44</v>
      </c>
      <c r="C44" s="10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8317</v>
      </c>
      <c r="R44" t="s">
        <v>8318</v>
      </c>
      <c r="S44" s="20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60" hidden="1" x14ac:dyDescent="0.25">
      <c r="A45">
        <v>43</v>
      </c>
      <c r="B45" s="3" t="s">
        <v>45</v>
      </c>
      <c r="C45" s="10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8317</v>
      </c>
      <c r="R45" t="s">
        <v>8318</v>
      </c>
      <c r="S45" s="20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60" hidden="1" x14ac:dyDescent="0.25">
      <c r="A46">
        <v>44</v>
      </c>
      <c r="B46" s="3" t="s">
        <v>46</v>
      </c>
      <c r="C46" s="10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8317</v>
      </c>
      <c r="R46" t="s">
        <v>8318</v>
      </c>
      <c r="S46" s="20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5" hidden="1" x14ac:dyDescent="0.25">
      <c r="A47">
        <v>45</v>
      </c>
      <c r="B47" s="3" t="s">
        <v>47</v>
      </c>
      <c r="C47" s="10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8317</v>
      </c>
      <c r="R47" t="s">
        <v>8318</v>
      </c>
      <c r="S47" s="20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5" hidden="1" x14ac:dyDescent="0.25">
      <c r="A48">
        <v>46</v>
      </c>
      <c r="B48" s="3" t="s">
        <v>48</v>
      </c>
      <c r="C48" s="10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8317</v>
      </c>
      <c r="R48" t="s">
        <v>8318</v>
      </c>
      <c r="S48" s="20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60" hidden="1" x14ac:dyDescent="0.25">
      <c r="A49">
        <v>47</v>
      </c>
      <c r="B49" s="3" t="s">
        <v>49</v>
      </c>
      <c r="C49" s="10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8317</v>
      </c>
      <c r="R49" t="s">
        <v>8318</v>
      </c>
      <c r="S49" s="20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60" hidden="1" x14ac:dyDescent="0.25">
      <c r="A50">
        <v>48</v>
      </c>
      <c r="B50" s="3" t="s">
        <v>50</v>
      </c>
      <c r="C50" s="10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8317</v>
      </c>
      <c r="R50" t="s">
        <v>8318</v>
      </c>
      <c r="S50" s="20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ht="30" hidden="1" x14ac:dyDescent="0.25">
      <c r="A51">
        <v>49</v>
      </c>
      <c r="B51" s="3" t="s">
        <v>51</v>
      </c>
      <c r="C51" s="10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8317</v>
      </c>
      <c r="R51" t="s">
        <v>8318</v>
      </c>
      <c r="S51" s="20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5" hidden="1" x14ac:dyDescent="0.25">
      <c r="A52">
        <v>50</v>
      </c>
      <c r="B52" s="3" t="s">
        <v>52</v>
      </c>
      <c r="C52" s="10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8317</v>
      </c>
      <c r="R52" t="s">
        <v>8318</v>
      </c>
      <c r="S52" s="20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60" hidden="1" x14ac:dyDescent="0.25">
      <c r="A53">
        <v>51</v>
      </c>
      <c r="B53" s="3" t="s">
        <v>53</v>
      </c>
      <c r="C53" s="10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8317</v>
      </c>
      <c r="R53" t="s">
        <v>8318</v>
      </c>
      <c r="S53" s="20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5" hidden="1" x14ac:dyDescent="0.25">
      <c r="A54">
        <v>52</v>
      </c>
      <c r="B54" s="3" t="s">
        <v>54</v>
      </c>
      <c r="C54" s="10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8317</v>
      </c>
      <c r="R54" t="s">
        <v>8318</v>
      </c>
      <c r="S54" s="20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30" hidden="1" x14ac:dyDescent="0.25">
      <c r="A55">
        <v>53</v>
      </c>
      <c r="B55" s="3" t="s">
        <v>55</v>
      </c>
      <c r="C55" s="10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8317</v>
      </c>
      <c r="R55" t="s">
        <v>8318</v>
      </c>
      <c r="S55" s="20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60" hidden="1" x14ac:dyDescent="0.25">
      <c r="A56">
        <v>54</v>
      </c>
      <c r="B56" s="3" t="s">
        <v>56</v>
      </c>
      <c r="C56" s="10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8317</v>
      </c>
      <c r="R56" t="s">
        <v>8318</v>
      </c>
      <c r="S56" s="20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5" hidden="1" x14ac:dyDescent="0.25">
      <c r="A57">
        <v>55</v>
      </c>
      <c r="B57" s="3" t="s">
        <v>57</v>
      </c>
      <c r="C57" s="10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8317</v>
      </c>
      <c r="R57" t="s">
        <v>8318</v>
      </c>
      <c r="S57" s="20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45" hidden="1" x14ac:dyDescent="0.25">
      <c r="A58">
        <v>56</v>
      </c>
      <c r="B58" s="3" t="s">
        <v>58</v>
      </c>
      <c r="C58" s="10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8317</v>
      </c>
      <c r="R58" t="s">
        <v>8318</v>
      </c>
      <c r="S58" s="20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60" hidden="1" x14ac:dyDescent="0.25">
      <c r="A59">
        <v>57</v>
      </c>
      <c r="B59" s="3" t="s">
        <v>59</v>
      </c>
      <c r="C59" s="10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8317</v>
      </c>
      <c r="R59" t="s">
        <v>8318</v>
      </c>
      <c r="S59" s="20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45" hidden="1" x14ac:dyDescent="0.25">
      <c r="A60">
        <v>58</v>
      </c>
      <c r="B60" s="3" t="s">
        <v>60</v>
      </c>
      <c r="C60" s="10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8317</v>
      </c>
      <c r="R60" t="s">
        <v>8318</v>
      </c>
      <c r="S60" s="20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60" hidden="1" x14ac:dyDescent="0.25">
      <c r="A61">
        <v>59</v>
      </c>
      <c r="B61" s="3" t="s">
        <v>61</v>
      </c>
      <c r="C61" s="10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8317</v>
      </c>
      <c r="R61" t="s">
        <v>8318</v>
      </c>
      <c r="S61" s="20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5" hidden="1" x14ac:dyDescent="0.25">
      <c r="A62">
        <v>60</v>
      </c>
      <c r="B62" s="3" t="s">
        <v>62</v>
      </c>
      <c r="C62" s="10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8317</v>
      </c>
      <c r="R62" t="s">
        <v>8319</v>
      </c>
      <c r="S62" s="20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60" hidden="1" x14ac:dyDescent="0.25">
      <c r="A63">
        <v>61</v>
      </c>
      <c r="B63" s="3" t="s">
        <v>63</v>
      </c>
      <c r="C63" s="10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8317</v>
      </c>
      <c r="R63" t="s">
        <v>8319</v>
      </c>
      <c r="S63" s="20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60" hidden="1" x14ac:dyDescent="0.25">
      <c r="A64">
        <v>62</v>
      </c>
      <c r="B64" s="3" t="s">
        <v>64</v>
      </c>
      <c r="C64" s="10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8317</v>
      </c>
      <c r="R64" t="s">
        <v>8319</v>
      </c>
      <c r="S64" s="20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5" hidden="1" x14ac:dyDescent="0.25">
      <c r="A65">
        <v>63</v>
      </c>
      <c r="B65" s="3" t="s">
        <v>65</v>
      </c>
      <c r="C65" s="10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8317</v>
      </c>
      <c r="R65" t="s">
        <v>8319</v>
      </c>
      <c r="S65" s="20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60" hidden="1" x14ac:dyDescent="0.25">
      <c r="A66">
        <v>64</v>
      </c>
      <c r="B66" s="3" t="s">
        <v>66</v>
      </c>
      <c r="C66" s="10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ref="O66:O129" si="5">ROUND(E66/D66*100,0)</f>
        <v>173</v>
      </c>
      <c r="P66">
        <f t="shared" ref="P66:P129" si="6">IFERROR(ROUND(E66/L66,2),0)</f>
        <v>86.67</v>
      </c>
      <c r="Q66" s="14" t="s">
        <v>8317</v>
      </c>
      <c r="R66" t="s">
        <v>8319</v>
      </c>
      <c r="S66" s="20">
        <f t="shared" ref="S66:S129" si="7">(((J66/60)/60)/24)+DATE(1970,1,1)</f>
        <v>41433.01829861111</v>
      </c>
      <c r="T66" s="20">
        <f t="shared" ref="T66:T129" si="8">(((I66/60)/60)/24)+DATE(1970,1,1)</f>
        <v>41463.01829861111</v>
      </c>
      <c r="U66">
        <f t="shared" si="4"/>
        <v>2013</v>
      </c>
    </row>
    <row r="67" spans="1:21" ht="45" hidden="1" x14ac:dyDescent="0.25">
      <c r="A67">
        <v>65</v>
      </c>
      <c r="B67" s="3" t="s">
        <v>67</v>
      </c>
      <c r="C67" s="10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si="5"/>
        <v>108</v>
      </c>
      <c r="P67">
        <f t="shared" si="6"/>
        <v>132.05000000000001</v>
      </c>
      <c r="Q67" s="14" t="s">
        <v>8317</v>
      </c>
      <c r="R67" t="s">
        <v>8319</v>
      </c>
      <c r="S67" s="20">
        <f t="shared" si="7"/>
        <v>41835.821226851855</v>
      </c>
      <c r="T67" s="20">
        <f t="shared" si="8"/>
        <v>41862.249305555553</v>
      </c>
      <c r="U67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10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5"/>
        <v>119</v>
      </c>
      <c r="P68">
        <f t="shared" si="6"/>
        <v>91.23</v>
      </c>
      <c r="Q68" s="14" t="s">
        <v>8317</v>
      </c>
      <c r="R68" t="s">
        <v>8319</v>
      </c>
      <c r="S68" s="20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5" hidden="1" x14ac:dyDescent="0.25">
      <c r="A69">
        <v>67</v>
      </c>
      <c r="B69" s="3" t="s">
        <v>69</v>
      </c>
      <c r="C69" s="10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5"/>
        <v>116</v>
      </c>
      <c r="P69">
        <f t="shared" si="6"/>
        <v>116.25</v>
      </c>
      <c r="Q69" s="14" t="s">
        <v>8317</v>
      </c>
      <c r="R69" t="s">
        <v>8319</v>
      </c>
      <c r="S69" s="20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60" hidden="1" x14ac:dyDescent="0.25">
      <c r="A70">
        <v>68</v>
      </c>
      <c r="B70" s="3" t="s">
        <v>70</v>
      </c>
      <c r="C70" s="10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5"/>
        <v>127</v>
      </c>
      <c r="P70">
        <f t="shared" si="6"/>
        <v>21.19</v>
      </c>
      <c r="Q70" s="14" t="s">
        <v>8317</v>
      </c>
      <c r="R70" t="s">
        <v>8319</v>
      </c>
      <c r="S70" s="20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60" hidden="1" x14ac:dyDescent="0.25">
      <c r="A71">
        <v>69</v>
      </c>
      <c r="B71" s="3" t="s">
        <v>71</v>
      </c>
      <c r="C71" s="10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5"/>
        <v>111</v>
      </c>
      <c r="P71">
        <f t="shared" si="6"/>
        <v>62.33</v>
      </c>
      <c r="Q71" s="14" t="s">
        <v>8317</v>
      </c>
      <c r="R71" t="s">
        <v>8319</v>
      </c>
      <c r="S71" s="20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60" hidden="1" x14ac:dyDescent="0.25">
      <c r="A72">
        <v>70</v>
      </c>
      <c r="B72" s="3" t="s">
        <v>72</v>
      </c>
      <c r="C72" s="10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5"/>
        <v>127</v>
      </c>
      <c r="P72">
        <f t="shared" si="6"/>
        <v>37.409999999999997</v>
      </c>
      <c r="Q72" s="14" t="s">
        <v>8317</v>
      </c>
      <c r="R72" t="s">
        <v>8319</v>
      </c>
      <c r="S72" s="20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5" hidden="1" x14ac:dyDescent="0.25">
      <c r="A73">
        <v>71</v>
      </c>
      <c r="B73" s="3" t="s">
        <v>73</v>
      </c>
      <c r="C73" s="10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5"/>
        <v>124</v>
      </c>
      <c r="P73">
        <f t="shared" si="6"/>
        <v>69.72</v>
      </c>
      <c r="Q73" s="14" t="s">
        <v>8317</v>
      </c>
      <c r="R73" t="s">
        <v>8319</v>
      </c>
      <c r="S73" s="20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60" hidden="1" x14ac:dyDescent="0.25">
      <c r="A74">
        <v>72</v>
      </c>
      <c r="B74" s="3" t="s">
        <v>74</v>
      </c>
      <c r="C74" s="10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5"/>
        <v>108</v>
      </c>
      <c r="P74">
        <f t="shared" si="6"/>
        <v>58.17</v>
      </c>
      <c r="Q74" s="14" t="s">
        <v>8317</v>
      </c>
      <c r="R74" t="s">
        <v>8319</v>
      </c>
      <c r="S74" s="20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60" hidden="1" x14ac:dyDescent="0.25">
      <c r="A75">
        <v>73</v>
      </c>
      <c r="B75" s="3" t="s">
        <v>75</v>
      </c>
      <c r="C75" s="10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5"/>
        <v>100</v>
      </c>
      <c r="P75">
        <f t="shared" si="6"/>
        <v>50</v>
      </c>
      <c r="Q75" s="14" t="s">
        <v>8317</v>
      </c>
      <c r="R75" t="s">
        <v>8319</v>
      </c>
      <c r="S75" s="20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60" hidden="1" x14ac:dyDescent="0.25">
      <c r="A76">
        <v>74</v>
      </c>
      <c r="B76" s="3" t="s">
        <v>76</v>
      </c>
      <c r="C76" s="10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5"/>
        <v>113</v>
      </c>
      <c r="P76">
        <f t="shared" si="6"/>
        <v>19.47</v>
      </c>
      <c r="Q76" s="14" t="s">
        <v>8317</v>
      </c>
      <c r="R76" t="s">
        <v>8319</v>
      </c>
      <c r="S76" s="20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5" hidden="1" x14ac:dyDescent="0.25">
      <c r="A77">
        <v>75</v>
      </c>
      <c r="B77" s="3" t="s">
        <v>77</v>
      </c>
      <c r="C77" s="10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5"/>
        <v>115</v>
      </c>
      <c r="P77">
        <f t="shared" si="6"/>
        <v>85.96</v>
      </c>
      <c r="Q77" s="14" t="s">
        <v>8317</v>
      </c>
      <c r="R77" t="s">
        <v>8319</v>
      </c>
      <c r="S77" s="20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60" hidden="1" x14ac:dyDescent="0.25">
      <c r="A78">
        <v>76</v>
      </c>
      <c r="B78" s="3" t="s">
        <v>78</v>
      </c>
      <c r="C78" s="10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5"/>
        <v>153</v>
      </c>
      <c r="P78">
        <f t="shared" si="6"/>
        <v>30.67</v>
      </c>
      <c r="Q78" s="14" t="s">
        <v>8317</v>
      </c>
      <c r="R78" t="s">
        <v>8319</v>
      </c>
      <c r="S78" s="20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5" hidden="1" x14ac:dyDescent="0.25">
      <c r="A79">
        <v>77</v>
      </c>
      <c r="B79" s="3" t="s">
        <v>79</v>
      </c>
      <c r="C79" s="10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5"/>
        <v>393</v>
      </c>
      <c r="P79">
        <f t="shared" si="6"/>
        <v>60.38</v>
      </c>
      <c r="Q79" s="14" t="s">
        <v>8317</v>
      </c>
      <c r="R79" t="s">
        <v>8319</v>
      </c>
      <c r="S79" s="20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105" hidden="1" x14ac:dyDescent="0.25">
      <c r="A80">
        <v>78</v>
      </c>
      <c r="B80" s="3" t="s">
        <v>80</v>
      </c>
      <c r="C80" s="10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5"/>
        <v>2702</v>
      </c>
      <c r="P80">
        <f t="shared" si="6"/>
        <v>38.6</v>
      </c>
      <c r="Q80" s="14" t="s">
        <v>8317</v>
      </c>
      <c r="R80" t="s">
        <v>8319</v>
      </c>
      <c r="S80" s="20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5" hidden="1" x14ac:dyDescent="0.25">
      <c r="A81">
        <v>79</v>
      </c>
      <c r="B81" s="3" t="s">
        <v>81</v>
      </c>
      <c r="C81" s="10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5"/>
        <v>127</v>
      </c>
      <c r="P81">
        <f t="shared" si="6"/>
        <v>40.270000000000003</v>
      </c>
      <c r="Q81" s="14" t="s">
        <v>8317</v>
      </c>
      <c r="R81" t="s">
        <v>8319</v>
      </c>
      <c r="S81" s="20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5" hidden="1" x14ac:dyDescent="0.25">
      <c r="A82">
        <v>80</v>
      </c>
      <c r="B82" s="3" t="s">
        <v>82</v>
      </c>
      <c r="C82" s="10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5"/>
        <v>107</v>
      </c>
      <c r="P82">
        <f t="shared" si="6"/>
        <v>273.83</v>
      </c>
      <c r="Q82" s="14" t="s">
        <v>8317</v>
      </c>
      <c r="R82" t="s">
        <v>8319</v>
      </c>
      <c r="S82" s="20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60" hidden="1" x14ac:dyDescent="0.25">
      <c r="A83">
        <v>81</v>
      </c>
      <c r="B83" s="3" t="s">
        <v>83</v>
      </c>
      <c r="C83" s="10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5"/>
        <v>198</v>
      </c>
      <c r="P83">
        <f t="shared" si="6"/>
        <v>53.04</v>
      </c>
      <c r="Q83" s="14" t="s">
        <v>8317</v>
      </c>
      <c r="R83" t="s">
        <v>8319</v>
      </c>
      <c r="S83" s="20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60" hidden="1" x14ac:dyDescent="0.25">
      <c r="A84">
        <v>82</v>
      </c>
      <c r="B84" s="3" t="s">
        <v>84</v>
      </c>
      <c r="C84" s="10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5"/>
        <v>100</v>
      </c>
      <c r="P84">
        <f t="shared" si="6"/>
        <v>40.01</v>
      </c>
      <c r="Q84" s="14" t="s">
        <v>8317</v>
      </c>
      <c r="R84" t="s">
        <v>8319</v>
      </c>
      <c r="S84" s="20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60" hidden="1" x14ac:dyDescent="0.25">
      <c r="A85">
        <v>83</v>
      </c>
      <c r="B85" s="3" t="s">
        <v>85</v>
      </c>
      <c r="C85" s="10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5"/>
        <v>103</v>
      </c>
      <c r="P85">
        <f t="shared" si="6"/>
        <v>15.77</v>
      </c>
      <c r="Q85" s="14" t="s">
        <v>8317</v>
      </c>
      <c r="R85" t="s">
        <v>8319</v>
      </c>
      <c r="S85" s="20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5" hidden="1" x14ac:dyDescent="0.25">
      <c r="A86">
        <v>84</v>
      </c>
      <c r="B86" s="3" t="s">
        <v>86</v>
      </c>
      <c r="C86" s="10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5"/>
        <v>100</v>
      </c>
      <c r="P86">
        <f t="shared" si="6"/>
        <v>71.430000000000007</v>
      </c>
      <c r="Q86" s="14" t="s">
        <v>8317</v>
      </c>
      <c r="R86" t="s">
        <v>8319</v>
      </c>
      <c r="S86" s="20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60" hidden="1" x14ac:dyDescent="0.25">
      <c r="A87">
        <v>85</v>
      </c>
      <c r="B87" s="3" t="s">
        <v>87</v>
      </c>
      <c r="C87" s="10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5"/>
        <v>126</v>
      </c>
      <c r="P87">
        <f t="shared" si="6"/>
        <v>71.709999999999994</v>
      </c>
      <c r="Q87" s="14" t="s">
        <v>8317</v>
      </c>
      <c r="R87" t="s">
        <v>8319</v>
      </c>
      <c r="S87" s="20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75" hidden="1" x14ac:dyDescent="0.25">
      <c r="A88">
        <v>86</v>
      </c>
      <c r="B88" s="3" t="s">
        <v>88</v>
      </c>
      <c r="C88" s="10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5"/>
        <v>106</v>
      </c>
      <c r="P88">
        <f t="shared" si="6"/>
        <v>375.76</v>
      </c>
      <c r="Q88" s="14" t="s">
        <v>8317</v>
      </c>
      <c r="R88" t="s">
        <v>8319</v>
      </c>
      <c r="S88" s="20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5" hidden="1" x14ac:dyDescent="0.25">
      <c r="A89">
        <v>87</v>
      </c>
      <c r="B89" s="3" t="s">
        <v>89</v>
      </c>
      <c r="C89" s="10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5"/>
        <v>105</v>
      </c>
      <c r="P89">
        <f t="shared" si="6"/>
        <v>104.6</v>
      </c>
      <c r="Q89" s="14" t="s">
        <v>8317</v>
      </c>
      <c r="R89" t="s">
        <v>8319</v>
      </c>
      <c r="S89" s="20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60" hidden="1" x14ac:dyDescent="0.25">
      <c r="A90">
        <v>88</v>
      </c>
      <c r="B90" s="3" t="s">
        <v>90</v>
      </c>
      <c r="C90" s="10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5"/>
        <v>103</v>
      </c>
      <c r="P90">
        <f t="shared" si="6"/>
        <v>60</v>
      </c>
      <c r="Q90" s="14" t="s">
        <v>8317</v>
      </c>
      <c r="R90" t="s">
        <v>8319</v>
      </c>
      <c r="S90" s="20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5" hidden="1" x14ac:dyDescent="0.25">
      <c r="A91">
        <v>89</v>
      </c>
      <c r="B91" s="3" t="s">
        <v>91</v>
      </c>
      <c r="C91" s="10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5"/>
        <v>115</v>
      </c>
      <c r="P91">
        <f t="shared" si="6"/>
        <v>123.29</v>
      </c>
      <c r="Q91" s="14" t="s">
        <v>8317</v>
      </c>
      <c r="R91" t="s">
        <v>8319</v>
      </c>
      <c r="S91" s="20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30" hidden="1" x14ac:dyDescent="0.25">
      <c r="A92">
        <v>90</v>
      </c>
      <c r="B92" s="3" t="s">
        <v>92</v>
      </c>
      <c r="C92" s="10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5"/>
        <v>100</v>
      </c>
      <c r="P92">
        <f t="shared" si="6"/>
        <v>31.38</v>
      </c>
      <c r="Q92" s="14" t="s">
        <v>8317</v>
      </c>
      <c r="R92" t="s">
        <v>8319</v>
      </c>
      <c r="S92" s="20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5" hidden="1" x14ac:dyDescent="0.25">
      <c r="A93">
        <v>91</v>
      </c>
      <c r="B93" s="3" t="s">
        <v>93</v>
      </c>
      <c r="C93" s="10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5"/>
        <v>120</v>
      </c>
      <c r="P93">
        <f t="shared" si="6"/>
        <v>78.260000000000005</v>
      </c>
      <c r="Q93" s="14" t="s">
        <v>8317</v>
      </c>
      <c r="R93" t="s">
        <v>8319</v>
      </c>
      <c r="S93" s="20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60" hidden="1" x14ac:dyDescent="0.25">
      <c r="A94">
        <v>92</v>
      </c>
      <c r="B94" s="3" t="s">
        <v>94</v>
      </c>
      <c r="C94" s="10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5"/>
        <v>105</v>
      </c>
      <c r="P94">
        <f t="shared" si="6"/>
        <v>122.33</v>
      </c>
      <c r="Q94" s="14" t="s">
        <v>8317</v>
      </c>
      <c r="R94" t="s">
        <v>8319</v>
      </c>
      <c r="S94" s="20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60" hidden="1" x14ac:dyDescent="0.25">
      <c r="A95">
        <v>93</v>
      </c>
      <c r="B95" s="3" t="s">
        <v>95</v>
      </c>
      <c r="C95" s="10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5"/>
        <v>111</v>
      </c>
      <c r="P95">
        <f t="shared" si="6"/>
        <v>73.73</v>
      </c>
      <c r="Q95" s="14" t="s">
        <v>8317</v>
      </c>
      <c r="R95" t="s">
        <v>8319</v>
      </c>
      <c r="S95" s="20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5" hidden="1" x14ac:dyDescent="0.25">
      <c r="A96">
        <v>94</v>
      </c>
      <c r="B96" s="3" t="s">
        <v>96</v>
      </c>
      <c r="C96" s="10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5"/>
        <v>104</v>
      </c>
      <c r="P96">
        <f t="shared" si="6"/>
        <v>21.67</v>
      </c>
      <c r="Q96" s="14" t="s">
        <v>8317</v>
      </c>
      <c r="R96" t="s">
        <v>8319</v>
      </c>
      <c r="S96" s="20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60" hidden="1" x14ac:dyDescent="0.25">
      <c r="A97">
        <v>95</v>
      </c>
      <c r="B97" s="3" t="s">
        <v>97</v>
      </c>
      <c r="C97" s="10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5"/>
        <v>131</v>
      </c>
      <c r="P97">
        <f t="shared" si="6"/>
        <v>21.9</v>
      </c>
      <c r="Q97" s="14" t="s">
        <v>8317</v>
      </c>
      <c r="R97" t="s">
        <v>8319</v>
      </c>
      <c r="S97" s="20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60" hidden="1" x14ac:dyDescent="0.25">
      <c r="A98">
        <v>96</v>
      </c>
      <c r="B98" s="3" t="s">
        <v>98</v>
      </c>
      <c r="C98" s="10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5"/>
        <v>115</v>
      </c>
      <c r="P98">
        <f t="shared" si="6"/>
        <v>50.59</v>
      </c>
      <c r="Q98" s="14" t="s">
        <v>8317</v>
      </c>
      <c r="R98" t="s">
        <v>8319</v>
      </c>
      <c r="S98" s="20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5" hidden="1" x14ac:dyDescent="0.25">
      <c r="A99">
        <v>97</v>
      </c>
      <c r="B99" s="3" t="s">
        <v>99</v>
      </c>
      <c r="C99" s="10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5"/>
        <v>106</v>
      </c>
      <c r="P99">
        <f t="shared" si="6"/>
        <v>53.13</v>
      </c>
      <c r="Q99" s="14" t="s">
        <v>8317</v>
      </c>
      <c r="R99" t="s">
        <v>8319</v>
      </c>
      <c r="S99" s="20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5" hidden="1" x14ac:dyDescent="0.25">
      <c r="A100">
        <v>98</v>
      </c>
      <c r="B100" s="3" t="s">
        <v>100</v>
      </c>
      <c r="C100" s="10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5"/>
        <v>106</v>
      </c>
      <c r="P100">
        <f t="shared" si="6"/>
        <v>56.67</v>
      </c>
      <c r="Q100" s="14" t="s">
        <v>8317</v>
      </c>
      <c r="R100" t="s">
        <v>8319</v>
      </c>
      <c r="S100" s="20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45" hidden="1" x14ac:dyDescent="0.25">
      <c r="A101">
        <v>99</v>
      </c>
      <c r="B101" s="3" t="s">
        <v>101</v>
      </c>
      <c r="C101" s="10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5"/>
        <v>106</v>
      </c>
      <c r="P101">
        <f t="shared" si="6"/>
        <v>40.78</v>
      </c>
      <c r="Q101" s="14" t="s">
        <v>8317</v>
      </c>
      <c r="R101" t="s">
        <v>8319</v>
      </c>
      <c r="S101" s="20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10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5"/>
        <v>100</v>
      </c>
      <c r="P102">
        <f t="shared" si="6"/>
        <v>192.31</v>
      </c>
      <c r="Q102" s="14" t="s">
        <v>8317</v>
      </c>
      <c r="R102" t="s">
        <v>8319</v>
      </c>
      <c r="S102" s="20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10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5"/>
        <v>100</v>
      </c>
      <c r="P103">
        <f t="shared" si="6"/>
        <v>100</v>
      </c>
      <c r="Q103" s="14" t="s">
        <v>8317</v>
      </c>
      <c r="R103" t="s">
        <v>8319</v>
      </c>
      <c r="S103" s="20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10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5"/>
        <v>128</v>
      </c>
      <c r="P104">
        <f t="shared" si="6"/>
        <v>117.92</v>
      </c>
      <c r="Q104" s="14" t="s">
        <v>8317</v>
      </c>
      <c r="R104" t="s">
        <v>8319</v>
      </c>
      <c r="S104" s="20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10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5"/>
        <v>105</v>
      </c>
      <c r="P105">
        <f t="shared" si="6"/>
        <v>27.9</v>
      </c>
      <c r="Q105" s="14" t="s">
        <v>8317</v>
      </c>
      <c r="R105" t="s">
        <v>8319</v>
      </c>
      <c r="S105" s="20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10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5"/>
        <v>120</v>
      </c>
      <c r="P106">
        <f t="shared" si="6"/>
        <v>60</v>
      </c>
      <c r="Q106" s="14" t="s">
        <v>8317</v>
      </c>
      <c r="R106" t="s">
        <v>8319</v>
      </c>
      <c r="S106" s="20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10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5"/>
        <v>107</v>
      </c>
      <c r="P107">
        <f t="shared" si="6"/>
        <v>39.380000000000003</v>
      </c>
      <c r="Q107" s="14" t="s">
        <v>8317</v>
      </c>
      <c r="R107" t="s">
        <v>8319</v>
      </c>
      <c r="S107" s="20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s="3" t="s">
        <v>108</v>
      </c>
      <c r="C108" s="10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5"/>
        <v>101</v>
      </c>
      <c r="P108">
        <f t="shared" si="6"/>
        <v>186.11</v>
      </c>
      <c r="Q108" s="14" t="s">
        <v>8317</v>
      </c>
      <c r="R108" t="s">
        <v>8319</v>
      </c>
      <c r="S108" s="20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10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5"/>
        <v>102</v>
      </c>
      <c r="P109">
        <f t="shared" si="6"/>
        <v>111.38</v>
      </c>
      <c r="Q109" s="14" t="s">
        <v>8317</v>
      </c>
      <c r="R109" t="s">
        <v>8319</v>
      </c>
      <c r="S109" s="20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10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5"/>
        <v>247</v>
      </c>
      <c r="P110">
        <f t="shared" si="6"/>
        <v>78.72</v>
      </c>
      <c r="Q110" s="14" t="s">
        <v>8317</v>
      </c>
      <c r="R110" t="s">
        <v>8319</v>
      </c>
      <c r="S110" s="20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10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5"/>
        <v>220</v>
      </c>
      <c r="P111">
        <f t="shared" si="6"/>
        <v>46.7</v>
      </c>
      <c r="Q111" s="14" t="s">
        <v>8317</v>
      </c>
      <c r="R111" t="s">
        <v>8319</v>
      </c>
      <c r="S111" s="20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10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5"/>
        <v>131</v>
      </c>
      <c r="P112">
        <f t="shared" si="6"/>
        <v>65.38</v>
      </c>
      <c r="Q112" s="14" t="s">
        <v>8317</v>
      </c>
      <c r="R112" t="s">
        <v>8319</v>
      </c>
      <c r="S112" s="20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10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5"/>
        <v>155</v>
      </c>
      <c r="P113">
        <f t="shared" si="6"/>
        <v>102.08</v>
      </c>
      <c r="Q113" s="14" t="s">
        <v>8317</v>
      </c>
      <c r="R113" t="s">
        <v>8319</v>
      </c>
      <c r="S113" s="20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10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5"/>
        <v>104</v>
      </c>
      <c r="P114">
        <f t="shared" si="6"/>
        <v>64.2</v>
      </c>
      <c r="Q114" s="14" t="s">
        <v>8317</v>
      </c>
      <c r="R114" t="s">
        <v>8319</v>
      </c>
      <c r="S114" s="20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10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5"/>
        <v>141</v>
      </c>
      <c r="P115">
        <f t="shared" si="6"/>
        <v>90.38</v>
      </c>
      <c r="Q115" s="14" t="s">
        <v>8317</v>
      </c>
      <c r="R115" t="s">
        <v>8319</v>
      </c>
      <c r="S115" s="20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10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5"/>
        <v>103</v>
      </c>
      <c r="P116">
        <f t="shared" si="6"/>
        <v>88.57</v>
      </c>
      <c r="Q116" s="14" t="s">
        <v>8317</v>
      </c>
      <c r="R116" t="s">
        <v>8319</v>
      </c>
      <c r="S116" s="20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10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5"/>
        <v>140</v>
      </c>
      <c r="P117">
        <f t="shared" si="6"/>
        <v>28.73</v>
      </c>
      <c r="Q117" s="14" t="s">
        <v>8317</v>
      </c>
      <c r="R117" t="s">
        <v>8319</v>
      </c>
      <c r="S117" s="20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10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5"/>
        <v>114</v>
      </c>
      <c r="P118">
        <f t="shared" si="6"/>
        <v>69.790000000000006</v>
      </c>
      <c r="Q118" s="14" t="s">
        <v>8317</v>
      </c>
      <c r="R118" t="s">
        <v>8319</v>
      </c>
      <c r="S118" s="20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10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5"/>
        <v>100</v>
      </c>
      <c r="P119">
        <f t="shared" si="6"/>
        <v>167.49</v>
      </c>
      <c r="Q119" s="14" t="s">
        <v>8317</v>
      </c>
      <c r="R119" t="s">
        <v>8319</v>
      </c>
      <c r="S119" s="20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10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5"/>
        <v>113</v>
      </c>
      <c r="P120">
        <f t="shared" si="6"/>
        <v>144.91</v>
      </c>
      <c r="Q120" s="14" t="s">
        <v>8317</v>
      </c>
      <c r="R120" t="s">
        <v>8319</v>
      </c>
      <c r="S120" s="20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10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5"/>
        <v>105</v>
      </c>
      <c r="P121">
        <f t="shared" si="6"/>
        <v>91.84</v>
      </c>
      <c r="Q121" s="14" t="s">
        <v>8317</v>
      </c>
      <c r="R121" t="s">
        <v>8319</v>
      </c>
      <c r="S121" s="20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10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5"/>
        <v>0</v>
      </c>
      <c r="P122">
        <f t="shared" si="6"/>
        <v>10</v>
      </c>
      <c r="Q122" s="14" t="s">
        <v>8317</v>
      </c>
      <c r="R122" t="s">
        <v>8320</v>
      </c>
      <c r="S122" s="20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10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5"/>
        <v>0</v>
      </c>
      <c r="P123">
        <f t="shared" si="6"/>
        <v>1</v>
      </c>
      <c r="Q123" s="14" t="s">
        <v>8317</v>
      </c>
      <c r="R123" t="s">
        <v>8320</v>
      </c>
      <c r="S123" s="20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10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5"/>
        <v>0</v>
      </c>
      <c r="P124">
        <f t="shared" si="6"/>
        <v>0</v>
      </c>
      <c r="Q124" s="14" t="s">
        <v>8317</v>
      </c>
      <c r="R124" t="s">
        <v>8320</v>
      </c>
      <c r="S124" s="20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10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5"/>
        <v>0</v>
      </c>
      <c r="P125">
        <f t="shared" si="6"/>
        <v>25.17</v>
      </c>
      <c r="Q125" s="14" t="s">
        <v>8317</v>
      </c>
      <c r="R125" t="s">
        <v>8320</v>
      </c>
      <c r="S125" s="20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10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5"/>
        <v>0</v>
      </c>
      <c r="P126">
        <f t="shared" si="6"/>
        <v>0</v>
      </c>
      <c r="Q126" s="14" t="s">
        <v>8317</v>
      </c>
      <c r="R126" t="s">
        <v>8320</v>
      </c>
      <c r="S126" s="20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10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5"/>
        <v>14</v>
      </c>
      <c r="P127">
        <f t="shared" si="6"/>
        <v>11.67</v>
      </c>
      <c r="Q127" s="14" t="s">
        <v>8317</v>
      </c>
      <c r="R127" t="s">
        <v>8320</v>
      </c>
      <c r="S127" s="20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10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5"/>
        <v>6</v>
      </c>
      <c r="P128">
        <f t="shared" si="6"/>
        <v>106.69</v>
      </c>
      <c r="Q128" s="14" t="s">
        <v>8317</v>
      </c>
      <c r="R128" t="s">
        <v>8320</v>
      </c>
      <c r="S128" s="20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10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5"/>
        <v>2</v>
      </c>
      <c r="P129">
        <f t="shared" si="6"/>
        <v>47.5</v>
      </c>
      <c r="Q129" s="14" t="s">
        <v>8317</v>
      </c>
      <c r="R129" t="s">
        <v>8320</v>
      </c>
      <c r="S129" s="20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10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ref="O130:O193" si="10">ROUND(E130/D130*100,0)</f>
        <v>2</v>
      </c>
      <c r="P130">
        <f t="shared" ref="P130:P193" si="11">IFERROR(ROUND(E130/L130,2),0)</f>
        <v>311.17</v>
      </c>
      <c r="Q130" s="14" t="s">
        <v>8317</v>
      </c>
      <c r="R130" t="s">
        <v>8320</v>
      </c>
      <c r="S130" s="20">
        <f t="shared" ref="S130:S193" si="12">(((J130/60)/60)/24)+DATE(1970,1,1)</f>
        <v>42628.22792824074</v>
      </c>
      <c r="T130" s="20">
        <f t="shared" ref="T130:T193" si="13">(((I130/60)/60)/24)+DATE(1970,1,1)</f>
        <v>42663.22792824074</v>
      </c>
      <c r="U130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10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si="10"/>
        <v>0</v>
      </c>
      <c r="P131">
        <f t="shared" si="11"/>
        <v>0</v>
      </c>
      <c r="Q131" s="14" t="s">
        <v>8317</v>
      </c>
      <c r="R131" t="s">
        <v>8320</v>
      </c>
      <c r="S131" s="20">
        <f t="shared" si="12"/>
        <v>41882.937303240738</v>
      </c>
      <c r="T131" s="20">
        <f t="shared" si="13"/>
        <v>41942.937303240738</v>
      </c>
      <c r="U131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10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10"/>
        <v>0</v>
      </c>
      <c r="P132">
        <f t="shared" si="11"/>
        <v>0</v>
      </c>
      <c r="Q132" s="14" t="s">
        <v>8317</v>
      </c>
      <c r="R132" t="s">
        <v>8320</v>
      </c>
      <c r="S132" s="20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hidden="1" x14ac:dyDescent="0.25">
      <c r="A133">
        <v>131</v>
      </c>
      <c r="B133" s="3" t="s">
        <v>133</v>
      </c>
      <c r="C133" s="10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10"/>
        <v>0</v>
      </c>
      <c r="P133">
        <f t="shared" si="11"/>
        <v>0</v>
      </c>
      <c r="Q133" s="14" t="s">
        <v>8317</v>
      </c>
      <c r="R133" t="s">
        <v>8320</v>
      </c>
      <c r="S133" s="20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10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10"/>
        <v>10</v>
      </c>
      <c r="P134">
        <f t="shared" si="11"/>
        <v>94.51</v>
      </c>
      <c r="Q134" s="14" t="s">
        <v>8317</v>
      </c>
      <c r="R134" t="s">
        <v>8320</v>
      </c>
      <c r="S134" s="20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10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10"/>
        <v>0</v>
      </c>
      <c r="P135">
        <f t="shared" si="11"/>
        <v>0</v>
      </c>
      <c r="Q135" s="14" t="s">
        <v>8317</v>
      </c>
      <c r="R135" t="s">
        <v>8320</v>
      </c>
      <c r="S135" s="20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10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10"/>
        <v>0</v>
      </c>
      <c r="P136">
        <f t="shared" si="11"/>
        <v>0</v>
      </c>
      <c r="Q136" s="14" t="s">
        <v>8317</v>
      </c>
      <c r="R136" t="s">
        <v>8320</v>
      </c>
      <c r="S136" s="20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10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10"/>
        <v>13</v>
      </c>
      <c r="P137">
        <f t="shared" si="11"/>
        <v>80.599999999999994</v>
      </c>
      <c r="Q137" s="14" t="s">
        <v>8317</v>
      </c>
      <c r="R137" t="s">
        <v>8320</v>
      </c>
      <c r="S137" s="20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10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10"/>
        <v>0</v>
      </c>
      <c r="P138">
        <f t="shared" si="11"/>
        <v>0</v>
      </c>
      <c r="Q138" s="14" t="s">
        <v>8317</v>
      </c>
      <c r="R138" t="s">
        <v>8320</v>
      </c>
      <c r="S138" s="20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10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10"/>
        <v>0</v>
      </c>
      <c r="P139">
        <f t="shared" si="11"/>
        <v>0</v>
      </c>
      <c r="Q139" s="14" t="s">
        <v>8317</v>
      </c>
      <c r="R139" t="s">
        <v>8320</v>
      </c>
      <c r="S139" s="20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10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10"/>
        <v>3</v>
      </c>
      <c r="P140">
        <f t="shared" si="11"/>
        <v>81.239999999999995</v>
      </c>
      <c r="Q140" s="14" t="s">
        <v>8317</v>
      </c>
      <c r="R140" t="s">
        <v>8320</v>
      </c>
      <c r="S140" s="20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10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10"/>
        <v>100</v>
      </c>
      <c r="P141">
        <f t="shared" si="11"/>
        <v>500</v>
      </c>
      <c r="Q141" s="14" t="s">
        <v>8317</v>
      </c>
      <c r="R141" t="s">
        <v>8320</v>
      </c>
      <c r="S141" s="20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10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10"/>
        <v>0</v>
      </c>
      <c r="P142">
        <f t="shared" si="11"/>
        <v>0</v>
      </c>
      <c r="Q142" s="14" t="s">
        <v>8317</v>
      </c>
      <c r="R142" t="s">
        <v>8320</v>
      </c>
      <c r="S142" s="20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10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10"/>
        <v>11</v>
      </c>
      <c r="P143">
        <f t="shared" si="11"/>
        <v>46.18</v>
      </c>
      <c r="Q143" s="14" t="s">
        <v>8317</v>
      </c>
      <c r="R143" t="s">
        <v>8320</v>
      </c>
      <c r="S143" s="20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10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10"/>
        <v>0</v>
      </c>
      <c r="P144">
        <f t="shared" si="11"/>
        <v>10</v>
      </c>
      <c r="Q144" s="14" t="s">
        <v>8317</v>
      </c>
      <c r="R144" t="s">
        <v>8320</v>
      </c>
      <c r="S144" s="20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10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10"/>
        <v>0</v>
      </c>
      <c r="P145">
        <f t="shared" si="11"/>
        <v>0</v>
      </c>
      <c r="Q145" s="14" t="s">
        <v>8317</v>
      </c>
      <c r="R145" t="s">
        <v>8320</v>
      </c>
      <c r="S145" s="20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10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10"/>
        <v>28</v>
      </c>
      <c r="P146">
        <f t="shared" si="11"/>
        <v>55.95</v>
      </c>
      <c r="Q146" s="14" t="s">
        <v>8317</v>
      </c>
      <c r="R146" t="s">
        <v>8320</v>
      </c>
      <c r="S146" s="20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10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10"/>
        <v>8</v>
      </c>
      <c r="P147">
        <f t="shared" si="11"/>
        <v>37.56</v>
      </c>
      <c r="Q147" s="14" t="s">
        <v>8317</v>
      </c>
      <c r="R147" t="s">
        <v>8320</v>
      </c>
      <c r="S147" s="20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10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10"/>
        <v>1</v>
      </c>
      <c r="P148">
        <f t="shared" si="11"/>
        <v>38.33</v>
      </c>
      <c r="Q148" s="14" t="s">
        <v>8317</v>
      </c>
      <c r="R148" t="s">
        <v>8320</v>
      </c>
      <c r="S148" s="20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10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10"/>
        <v>0</v>
      </c>
      <c r="P149">
        <f t="shared" si="11"/>
        <v>0</v>
      </c>
      <c r="Q149" s="14" t="s">
        <v>8317</v>
      </c>
      <c r="R149" t="s">
        <v>8320</v>
      </c>
      <c r="S149" s="20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10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10"/>
        <v>0</v>
      </c>
      <c r="P150">
        <f t="shared" si="11"/>
        <v>20</v>
      </c>
      <c r="Q150" s="14" t="s">
        <v>8317</v>
      </c>
      <c r="R150" t="s">
        <v>8320</v>
      </c>
      <c r="S150" s="20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10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10"/>
        <v>1</v>
      </c>
      <c r="P151">
        <f t="shared" si="11"/>
        <v>15.33</v>
      </c>
      <c r="Q151" s="14" t="s">
        <v>8317</v>
      </c>
      <c r="R151" t="s">
        <v>8320</v>
      </c>
      <c r="S151" s="20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10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10"/>
        <v>23</v>
      </c>
      <c r="P152">
        <f t="shared" si="11"/>
        <v>449.43</v>
      </c>
      <c r="Q152" s="14" t="s">
        <v>8317</v>
      </c>
      <c r="R152" t="s">
        <v>8320</v>
      </c>
      <c r="S152" s="20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10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10"/>
        <v>0</v>
      </c>
      <c r="P153">
        <f t="shared" si="11"/>
        <v>28</v>
      </c>
      <c r="Q153" s="14" t="s">
        <v>8317</v>
      </c>
      <c r="R153" t="s">
        <v>8320</v>
      </c>
      <c r="S153" s="20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10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10"/>
        <v>0</v>
      </c>
      <c r="P154">
        <f t="shared" si="11"/>
        <v>15</v>
      </c>
      <c r="Q154" s="14" t="s">
        <v>8317</v>
      </c>
      <c r="R154" t="s">
        <v>8320</v>
      </c>
      <c r="S154" s="20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10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10"/>
        <v>1</v>
      </c>
      <c r="P155">
        <f t="shared" si="11"/>
        <v>35.9</v>
      </c>
      <c r="Q155" s="14" t="s">
        <v>8317</v>
      </c>
      <c r="R155" t="s">
        <v>8320</v>
      </c>
      <c r="S155" s="20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10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10"/>
        <v>3</v>
      </c>
      <c r="P156">
        <f t="shared" si="11"/>
        <v>13.33</v>
      </c>
      <c r="Q156" s="14" t="s">
        <v>8317</v>
      </c>
      <c r="R156" t="s">
        <v>8320</v>
      </c>
      <c r="S156" s="20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10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10"/>
        <v>0</v>
      </c>
      <c r="P157">
        <f t="shared" si="11"/>
        <v>20.25</v>
      </c>
      <c r="Q157" s="14" t="s">
        <v>8317</v>
      </c>
      <c r="R157" t="s">
        <v>8320</v>
      </c>
      <c r="S157" s="20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10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10"/>
        <v>5</v>
      </c>
      <c r="P158">
        <f t="shared" si="11"/>
        <v>119</v>
      </c>
      <c r="Q158" s="14" t="s">
        <v>8317</v>
      </c>
      <c r="R158" t="s">
        <v>8320</v>
      </c>
      <c r="S158" s="20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10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10"/>
        <v>0</v>
      </c>
      <c r="P159">
        <f t="shared" si="11"/>
        <v>4</v>
      </c>
      <c r="Q159" s="14" t="s">
        <v>8317</v>
      </c>
      <c r="R159" t="s">
        <v>8320</v>
      </c>
      <c r="S159" s="20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10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10"/>
        <v>0</v>
      </c>
      <c r="P160">
        <f t="shared" si="11"/>
        <v>0</v>
      </c>
      <c r="Q160" s="14" t="s">
        <v>8317</v>
      </c>
      <c r="R160" t="s">
        <v>8320</v>
      </c>
      <c r="S160" s="20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10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10"/>
        <v>0</v>
      </c>
      <c r="P161">
        <f t="shared" si="11"/>
        <v>10</v>
      </c>
      <c r="Q161" s="14" t="s">
        <v>8317</v>
      </c>
      <c r="R161" t="s">
        <v>8320</v>
      </c>
      <c r="S161" s="20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10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10"/>
        <v>0</v>
      </c>
      <c r="P162">
        <f t="shared" si="11"/>
        <v>0</v>
      </c>
      <c r="Q162" s="14" t="s">
        <v>8317</v>
      </c>
      <c r="R162" t="s">
        <v>8321</v>
      </c>
      <c r="S162" s="20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10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10"/>
        <v>0</v>
      </c>
      <c r="P163">
        <f t="shared" si="11"/>
        <v>5</v>
      </c>
      <c r="Q163" s="14" t="s">
        <v>8317</v>
      </c>
      <c r="R163" t="s">
        <v>8321</v>
      </c>
      <c r="S163" s="20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10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10"/>
        <v>16</v>
      </c>
      <c r="P164">
        <f t="shared" si="11"/>
        <v>43.5</v>
      </c>
      <c r="Q164" s="14" t="s">
        <v>8317</v>
      </c>
      <c r="R164" t="s">
        <v>8321</v>
      </c>
      <c r="S164" s="20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10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10"/>
        <v>0</v>
      </c>
      <c r="P165">
        <f t="shared" si="11"/>
        <v>0</v>
      </c>
      <c r="Q165" s="14" t="s">
        <v>8317</v>
      </c>
      <c r="R165" t="s">
        <v>8321</v>
      </c>
      <c r="S165" s="20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10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10"/>
        <v>1</v>
      </c>
      <c r="P166">
        <f t="shared" si="11"/>
        <v>91.43</v>
      </c>
      <c r="Q166" s="14" t="s">
        <v>8317</v>
      </c>
      <c r="R166" t="s">
        <v>8321</v>
      </c>
      <c r="S166" s="20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10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10"/>
        <v>0</v>
      </c>
      <c r="P167">
        <f t="shared" si="11"/>
        <v>0</v>
      </c>
      <c r="Q167" s="14" t="s">
        <v>8317</v>
      </c>
      <c r="R167" t="s">
        <v>8321</v>
      </c>
      <c r="S167" s="20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10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10"/>
        <v>60</v>
      </c>
      <c r="P168">
        <f t="shared" si="11"/>
        <v>3000</v>
      </c>
      <c r="Q168" s="14" t="s">
        <v>8317</v>
      </c>
      <c r="R168" t="s">
        <v>8321</v>
      </c>
      <c r="S168" s="20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10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10"/>
        <v>0</v>
      </c>
      <c r="P169">
        <f t="shared" si="11"/>
        <v>5.5</v>
      </c>
      <c r="Q169" s="14" t="s">
        <v>8317</v>
      </c>
      <c r="R169" t="s">
        <v>8321</v>
      </c>
      <c r="S169" s="20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10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10"/>
        <v>4</v>
      </c>
      <c r="P170">
        <f t="shared" si="11"/>
        <v>108.33</v>
      </c>
      <c r="Q170" s="14" t="s">
        <v>8317</v>
      </c>
      <c r="R170" t="s">
        <v>8321</v>
      </c>
      <c r="S170" s="20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10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10"/>
        <v>22</v>
      </c>
      <c r="P171">
        <f t="shared" si="11"/>
        <v>56</v>
      </c>
      <c r="Q171" s="14" t="s">
        <v>8317</v>
      </c>
      <c r="R171" t="s">
        <v>8321</v>
      </c>
      <c r="S171" s="20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10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10"/>
        <v>3</v>
      </c>
      <c r="P172">
        <f t="shared" si="11"/>
        <v>32.5</v>
      </c>
      <c r="Q172" s="14" t="s">
        <v>8317</v>
      </c>
      <c r="R172" t="s">
        <v>8321</v>
      </c>
      <c r="S172" s="20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10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10"/>
        <v>0</v>
      </c>
      <c r="P173">
        <f t="shared" si="11"/>
        <v>1</v>
      </c>
      <c r="Q173" s="14" t="s">
        <v>8317</v>
      </c>
      <c r="R173" t="s">
        <v>8321</v>
      </c>
      <c r="S173" s="20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10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10"/>
        <v>0</v>
      </c>
      <c r="P174">
        <f t="shared" si="11"/>
        <v>0</v>
      </c>
      <c r="Q174" s="14" t="s">
        <v>8317</v>
      </c>
      <c r="R174" t="s">
        <v>8321</v>
      </c>
      <c r="S174" s="20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10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10"/>
        <v>0</v>
      </c>
      <c r="P175">
        <f t="shared" si="11"/>
        <v>0</v>
      </c>
      <c r="Q175" s="14" t="s">
        <v>8317</v>
      </c>
      <c r="R175" t="s">
        <v>8321</v>
      </c>
      <c r="S175" s="20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10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10"/>
        <v>0</v>
      </c>
      <c r="P176">
        <f t="shared" si="11"/>
        <v>0</v>
      </c>
      <c r="Q176" s="14" t="s">
        <v>8317</v>
      </c>
      <c r="R176" t="s">
        <v>8321</v>
      </c>
      <c r="S176" s="20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10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10"/>
        <v>6</v>
      </c>
      <c r="P177">
        <f t="shared" si="11"/>
        <v>49.88</v>
      </c>
      <c r="Q177" s="14" t="s">
        <v>8317</v>
      </c>
      <c r="R177" t="s">
        <v>8321</v>
      </c>
      <c r="S177" s="20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10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10"/>
        <v>0</v>
      </c>
      <c r="P178">
        <f t="shared" si="11"/>
        <v>0</v>
      </c>
      <c r="Q178" s="14" t="s">
        <v>8317</v>
      </c>
      <c r="R178" t="s">
        <v>8321</v>
      </c>
      <c r="S178" s="20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10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10"/>
        <v>40</v>
      </c>
      <c r="P179">
        <f t="shared" si="11"/>
        <v>25.71</v>
      </c>
      <c r="Q179" s="14" t="s">
        <v>8317</v>
      </c>
      <c r="R179" t="s">
        <v>8321</v>
      </c>
      <c r="S179" s="20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10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10"/>
        <v>0</v>
      </c>
      <c r="P180">
        <f t="shared" si="11"/>
        <v>0</v>
      </c>
      <c r="Q180" s="14" t="s">
        <v>8317</v>
      </c>
      <c r="R180" t="s">
        <v>8321</v>
      </c>
      <c r="S180" s="20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10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10"/>
        <v>20</v>
      </c>
      <c r="P181">
        <f t="shared" si="11"/>
        <v>100</v>
      </c>
      <c r="Q181" s="14" t="s">
        <v>8317</v>
      </c>
      <c r="R181" t="s">
        <v>8321</v>
      </c>
      <c r="S181" s="20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10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10"/>
        <v>33</v>
      </c>
      <c r="P182">
        <f t="shared" si="11"/>
        <v>30.85</v>
      </c>
      <c r="Q182" s="14" t="s">
        <v>8317</v>
      </c>
      <c r="R182" t="s">
        <v>8321</v>
      </c>
      <c r="S182" s="20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10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10"/>
        <v>21</v>
      </c>
      <c r="P183">
        <f t="shared" si="11"/>
        <v>180.5</v>
      </c>
      <c r="Q183" s="14" t="s">
        <v>8317</v>
      </c>
      <c r="R183" t="s">
        <v>8321</v>
      </c>
      <c r="S183" s="20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10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10"/>
        <v>0</v>
      </c>
      <c r="P184">
        <f t="shared" si="11"/>
        <v>0</v>
      </c>
      <c r="Q184" s="14" t="s">
        <v>8317</v>
      </c>
      <c r="R184" t="s">
        <v>8321</v>
      </c>
      <c r="S184" s="20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s="3" t="s">
        <v>185</v>
      </c>
      <c r="C185" s="10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10"/>
        <v>36</v>
      </c>
      <c r="P185">
        <f t="shared" si="11"/>
        <v>373.5</v>
      </c>
      <c r="Q185" s="14" t="s">
        <v>8317</v>
      </c>
      <c r="R185" t="s">
        <v>8321</v>
      </c>
      <c r="S185" s="20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10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10"/>
        <v>3</v>
      </c>
      <c r="P186">
        <f t="shared" si="11"/>
        <v>25.5</v>
      </c>
      <c r="Q186" s="14" t="s">
        <v>8317</v>
      </c>
      <c r="R186" t="s">
        <v>8321</v>
      </c>
      <c r="S186" s="20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s="3" t="s">
        <v>187</v>
      </c>
      <c r="C187" s="10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10"/>
        <v>6</v>
      </c>
      <c r="P187">
        <f t="shared" si="11"/>
        <v>220</v>
      </c>
      <c r="Q187" s="14" t="s">
        <v>8317</v>
      </c>
      <c r="R187" t="s">
        <v>8321</v>
      </c>
      <c r="S187" s="20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10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10"/>
        <v>0</v>
      </c>
      <c r="P188">
        <f t="shared" si="11"/>
        <v>0</v>
      </c>
      <c r="Q188" s="14" t="s">
        <v>8317</v>
      </c>
      <c r="R188" t="s">
        <v>8321</v>
      </c>
      <c r="S188" s="20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10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10"/>
        <v>16</v>
      </c>
      <c r="P189">
        <f t="shared" si="11"/>
        <v>160</v>
      </c>
      <c r="Q189" s="14" t="s">
        <v>8317</v>
      </c>
      <c r="R189" t="s">
        <v>8321</v>
      </c>
      <c r="S189" s="20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10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10"/>
        <v>0</v>
      </c>
      <c r="P190">
        <f t="shared" si="11"/>
        <v>0</v>
      </c>
      <c r="Q190" s="14" t="s">
        <v>8317</v>
      </c>
      <c r="R190" t="s">
        <v>8321</v>
      </c>
      <c r="S190" s="20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10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10"/>
        <v>0</v>
      </c>
      <c r="P191">
        <f t="shared" si="11"/>
        <v>69</v>
      </c>
      <c r="Q191" s="14" t="s">
        <v>8317</v>
      </c>
      <c r="R191" t="s">
        <v>8321</v>
      </c>
      <c r="S191" s="20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s="3" t="s">
        <v>192</v>
      </c>
      <c r="C192" s="10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10"/>
        <v>0</v>
      </c>
      <c r="P192">
        <f t="shared" si="11"/>
        <v>50</v>
      </c>
      <c r="Q192" s="14" t="s">
        <v>8317</v>
      </c>
      <c r="R192" t="s">
        <v>8321</v>
      </c>
      <c r="S192" s="20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10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10"/>
        <v>5</v>
      </c>
      <c r="P193">
        <f t="shared" si="11"/>
        <v>83.33</v>
      </c>
      <c r="Q193" s="14" t="s">
        <v>8317</v>
      </c>
      <c r="R193" t="s">
        <v>8321</v>
      </c>
      <c r="S193" s="20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10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ref="O194:O257" si="15">ROUND(E194/D194*100,0)</f>
        <v>0</v>
      </c>
      <c r="P194">
        <f t="shared" ref="P194:P257" si="16">IFERROR(ROUND(E194/L194,2),0)</f>
        <v>5.67</v>
      </c>
      <c r="Q194" s="14" t="s">
        <v>8317</v>
      </c>
      <c r="R194" t="s">
        <v>8321</v>
      </c>
      <c r="S194" s="20">
        <f t="shared" ref="S194:S257" si="17">(((J194/60)/60)/24)+DATE(1970,1,1)</f>
        <v>41899.792037037041</v>
      </c>
      <c r="T194" s="20">
        <f t="shared" ref="T194:T257" si="18">(((I194/60)/60)/24)+DATE(1970,1,1)</f>
        <v>41929.792037037041</v>
      </c>
      <c r="U194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10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si="15"/>
        <v>0</v>
      </c>
      <c r="P195">
        <f t="shared" si="16"/>
        <v>0</v>
      </c>
      <c r="Q195" s="14" t="s">
        <v>8317</v>
      </c>
      <c r="R195" t="s">
        <v>8321</v>
      </c>
      <c r="S195" s="20">
        <f t="shared" si="17"/>
        <v>41911.934791666667</v>
      </c>
      <c r="T195" s="20">
        <f t="shared" si="18"/>
        <v>41971.976458333331</v>
      </c>
      <c r="U195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10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5"/>
        <v>0</v>
      </c>
      <c r="P196">
        <f t="shared" si="16"/>
        <v>1</v>
      </c>
      <c r="Q196" s="14" t="s">
        <v>8317</v>
      </c>
      <c r="R196" t="s">
        <v>8321</v>
      </c>
      <c r="S196" s="20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10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5"/>
        <v>0</v>
      </c>
      <c r="P197">
        <f t="shared" si="16"/>
        <v>0</v>
      </c>
      <c r="Q197" s="14" t="s">
        <v>8317</v>
      </c>
      <c r="R197" t="s">
        <v>8321</v>
      </c>
      <c r="S197" s="20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10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5"/>
        <v>42</v>
      </c>
      <c r="P198">
        <f t="shared" si="16"/>
        <v>77.11</v>
      </c>
      <c r="Q198" s="14" t="s">
        <v>8317</v>
      </c>
      <c r="R198" t="s">
        <v>8321</v>
      </c>
      <c r="S198" s="20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10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5"/>
        <v>10</v>
      </c>
      <c r="P199">
        <f t="shared" si="16"/>
        <v>32.75</v>
      </c>
      <c r="Q199" s="14" t="s">
        <v>8317</v>
      </c>
      <c r="R199" t="s">
        <v>8321</v>
      </c>
      <c r="S199" s="20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10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5"/>
        <v>1</v>
      </c>
      <c r="P200">
        <f t="shared" si="16"/>
        <v>46.5</v>
      </c>
      <c r="Q200" s="14" t="s">
        <v>8317</v>
      </c>
      <c r="R200" t="s">
        <v>8321</v>
      </c>
      <c r="S200" s="20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10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5"/>
        <v>0</v>
      </c>
      <c r="P201">
        <f t="shared" si="16"/>
        <v>0</v>
      </c>
      <c r="Q201" s="14" t="s">
        <v>8317</v>
      </c>
      <c r="R201" t="s">
        <v>8321</v>
      </c>
      <c r="S201" s="20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10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5"/>
        <v>26</v>
      </c>
      <c r="P202">
        <f t="shared" si="16"/>
        <v>87.31</v>
      </c>
      <c r="Q202" s="14" t="s">
        <v>8317</v>
      </c>
      <c r="R202" t="s">
        <v>8321</v>
      </c>
      <c r="S202" s="20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10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5"/>
        <v>58</v>
      </c>
      <c r="P203">
        <f t="shared" si="16"/>
        <v>54.29</v>
      </c>
      <c r="Q203" s="14" t="s">
        <v>8317</v>
      </c>
      <c r="R203" t="s">
        <v>8321</v>
      </c>
      <c r="S203" s="20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s="3" t="s">
        <v>204</v>
      </c>
      <c r="C204" s="10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5"/>
        <v>0</v>
      </c>
      <c r="P204">
        <f t="shared" si="16"/>
        <v>0</v>
      </c>
      <c r="Q204" s="14" t="s">
        <v>8317</v>
      </c>
      <c r="R204" t="s">
        <v>8321</v>
      </c>
      <c r="S204" s="20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10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5"/>
        <v>30</v>
      </c>
      <c r="P205">
        <f t="shared" si="16"/>
        <v>93.25</v>
      </c>
      <c r="Q205" s="14" t="s">
        <v>8317</v>
      </c>
      <c r="R205" t="s">
        <v>8321</v>
      </c>
      <c r="S205" s="20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10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5"/>
        <v>51</v>
      </c>
      <c r="P206">
        <f t="shared" si="16"/>
        <v>117.68</v>
      </c>
      <c r="Q206" s="14" t="s">
        <v>8317</v>
      </c>
      <c r="R206" t="s">
        <v>8321</v>
      </c>
      <c r="S206" s="20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10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5"/>
        <v>16</v>
      </c>
      <c r="P207">
        <f t="shared" si="16"/>
        <v>76.47</v>
      </c>
      <c r="Q207" s="14" t="s">
        <v>8317</v>
      </c>
      <c r="R207" t="s">
        <v>8321</v>
      </c>
      <c r="S207" s="20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10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5"/>
        <v>0</v>
      </c>
      <c r="P208">
        <f t="shared" si="16"/>
        <v>0</v>
      </c>
      <c r="Q208" s="14" t="s">
        <v>8317</v>
      </c>
      <c r="R208" t="s">
        <v>8321</v>
      </c>
      <c r="S208" s="20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10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5"/>
        <v>15</v>
      </c>
      <c r="P209">
        <f t="shared" si="16"/>
        <v>163.85</v>
      </c>
      <c r="Q209" s="14" t="s">
        <v>8317</v>
      </c>
      <c r="R209" t="s">
        <v>8321</v>
      </c>
      <c r="S209" s="20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10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5"/>
        <v>0</v>
      </c>
      <c r="P210">
        <f t="shared" si="16"/>
        <v>0</v>
      </c>
      <c r="Q210" s="14" t="s">
        <v>8317</v>
      </c>
      <c r="R210" t="s">
        <v>8321</v>
      </c>
      <c r="S210" s="20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10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5"/>
        <v>0</v>
      </c>
      <c r="P211">
        <f t="shared" si="16"/>
        <v>0</v>
      </c>
      <c r="Q211" s="14" t="s">
        <v>8317</v>
      </c>
      <c r="R211" t="s">
        <v>8321</v>
      </c>
      <c r="S211" s="20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10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5"/>
        <v>25</v>
      </c>
      <c r="P212">
        <f t="shared" si="16"/>
        <v>91.82</v>
      </c>
      <c r="Q212" s="14" t="s">
        <v>8317</v>
      </c>
      <c r="R212" t="s">
        <v>8321</v>
      </c>
      <c r="S212" s="20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10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5"/>
        <v>45</v>
      </c>
      <c r="P213">
        <f t="shared" si="16"/>
        <v>185.83</v>
      </c>
      <c r="Q213" s="14" t="s">
        <v>8317</v>
      </c>
      <c r="R213" t="s">
        <v>8321</v>
      </c>
      <c r="S213" s="20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10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5"/>
        <v>0</v>
      </c>
      <c r="P214">
        <f t="shared" si="16"/>
        <v>1</v>
      </c>
      <c r="Q214" s="14" t="s">
        <v>8317</v>
      </c>
      <c r="R214" t="s">
        <v>8321</v>
      </c>
      <c r="S214" s="20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10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5"/>
        <v>0</v>
      </c>
      <c r="P215">
        <f t="shared" si="16"/>
        <v>20</v>
      </c>
      <c r="Q215" s="14" t="s">
        <v>8317</v>
      </c>
      <c r="R215" t="s">
        <v>8321</v>
      </c>
      <c r="S215" s="20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10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5"/>
        <v>0</v>
      </c>
      <c r="P216">
        <f t="shared" si="16"/>
        <v>1</v>
      </c>
      <c r="Q216" s="14" t="s">
        <v>8317</v>
      </c>
      <c r="R216" t="s">
        <v>8321</v>
      </c>
      <c r="S216" s="20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10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5"/>
        <v>0</v>
      </c>
      <c r="P217">
        <f t="shared" si="16"/>
        <v>10</v>
      </c>
      <c r="Q217" s="14" t="s">
        <v>8317</v>
      </c>
      <c r="R217" t="s">
        <v>8321</v>
      </c>
      <c r="S217" s="20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10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5"/>
        <v>56</v>
      </c>
      <c r="P218">
        <f t="shared" si="16"/>
        <v>331.54</v>
      </c>
      <c r="Q218" s="14" t="s">
        <v>8317</v>
      </c>
      <c r="R218" t="s">
        <v>8321</v>
      </c>
      <c r="S218" s="20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s="3" t="s">
        <v>219</v>
      </c>
      <c r="C219" s="10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5"/>
        <v>12</v>
      </c>
      <c r="P219">
        <f t="shared" si="16"/>
        <v>314.29000000000002</v>
      </c>
      <c r="Q219" s="14" t="s">
        <v>8317</v>
      </c>
      <c r="R219" t="s">
        <v>8321</v>
      </c>
      <c r="S219" s="20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10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5"/>
        <v>2</v>
      </c>
      <c r="P220">
        <f t="shared" si="16"/>
        <v>100</v>
      </c>
      <c r="Q220" s="14" t="s">
        <v>8317</v>
      </c>
      <c r="R220" t="s">
        <v>8321</v>
      </c>
      <c r="S220" s="20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10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5"/>
        <v>18</v>
      </c>
      <c r="P221">
        <f t="shared" si="16"/>
        <v>115.99</v>
      </c>
      <c r="Q221" s="14" t="s">
        <v>8317</v>
      </c>
      <c r="R221" t="s">
        <v>8321</v>
      </c>
      <c r="S221" s="20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10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5"/>
        <v>1</v>
      </c>
      <c r="P222">
        <f t="shared" si="16"/>
        <v>120</v>
      </c>
      <c r="Q222" s="14" t="s">
        <v>8317</v>
      </c>
      <c r="R222" t="s">
        <v>8321</v>
      </c>
      <c r="S222" s="20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10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5"/>
        <v>0</v>
      </c>
      <c r="P223">
        <f t="shared" si="16"/>
        <v>0</v>
      </c>
      <c r="Q223" s="14" t="s">
        <v>8317</v>
      </c>
      <c r="R223" t="s">
        <v>8321</v>
      </c>
      <c r="S223" s="20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10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5"/>
        <v>13</v>
      </c>
      <c r="P224">
        <f t="shared" si="16"/>
        <v>65</v>
      </c>
      <c r="Q224" s="14" t="s">
        <v>8317</v>
      </c>
      <c r="R224" t="s">
        <v>8321</v>
      </c>
      <c r="S224" s="20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10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5"/>
        <v>0</v>
      </c>
      <c r="P225">
        <f t="shared" si="16"/>
        <v>0</v>
      </c>
      <c r="Q225" s="14" t="s">
        <v>8317</v>
      </c>
      <c r="R225" t="s">
        <v>8321</v>
      </c>
      <c r="S225" s="20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10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5"/>
        <v>0</v>
      </c>
      <c r="P226">
        <f t="shared" si="16"/>
        <v>0</v>
      </c>
      <c r="Q226" s="14" t="s">
        <v>8317</v>
      </c>
      <c r="R226" t="s">
        <v>8321</v>
      </c>
      <c r="S226" s="20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10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5"/>
        <v>0</v>
      </c>
      <c r="P227">
        <f t="shared" si="16"/>
        <v>0</v>
      </c>
      <c r="Q227" s="14" t="s">
        <v>8317</v>
      </c>
      <c r="R227" t="s">
        <v>8321</v>
      </c>
      <c r="S227" s="20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10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5"/>
        <v>1</v>
      </c>
      <c r="P228">
        <f t="shared" si="16"/>
        <v>125</v>
      </c>
      <c r="Q228" s="14" t="s">
        <v>8317</v>
      </c>
      <c r="R228" t="s">
        <v>8321</v>
      </c>
      <c r="S228" s="20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10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5"/>
        <v>0</v>
      </c>
      <c r="P229">
        <f t="shared" si="16"/>
        <v>0</v>
      </c>
      <c r="Q229" s="14" t="s">
        <v>8317</v>
      </c>
      <c r="R229" t="s">
        <v>8321</v>
      </c>
      <c r="S229" s="20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10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5"/>
        <v>0</v>
      </c>
      <c r="P230">
        <f t="shared" si="16"/>
        <v>0</v>
      </c>
      <c r="Q230" s="14" t="s">
        <v>8317</v>
      </c>
      <c r="R230" t="s">
        <v>8321</v>
      </c>
      <c r="S230" s="20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10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5"/>
        <v>0</v>
      </c>
      <c r="P231">
        <f t="shared" si="16"/>
        <v>0</v>
      </c>
      <c r="Q231" s="14" t="s">
        <v>8317</v>
      </c>
      <c r="R231" t="s">
        <v>8321</v>
      </c>
      <c r="S231" s="20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10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5"/>
        <v>0</v>
      </c>
      <c r="P232">
        <f t="shared" si="16"/>
        <v>30</v>
      </c>
      <c r="Q232" s="14" t="s">
        <v>8317</v>
      </c>
      <c r="R232" t="s">
        <v>8321</v>
      </c>
      <c r="S232" s="20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10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5"/>
        <v>0</v>
      </c>
      <c r="P233">
        <f t="shared" si="16"/>
        <v>0</v>
      </c>
      <c r="Q233" s="14" t="s">
        <v>8317</v>
      </c>
      <c r="R233" t="s">
        <v>8321</v>
      </c>
      <c r="S233" s="20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10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5"/>
        <v>3</v>
      </c>
      <c r="P234">
        <f t="shared" si="16"/>
        <v>15.71</v>
      </c>
      <c r="Q234" s="14" t="s">
        <v>8317</v>
      </c>
      <c r="R234" t="s">
        <v>8321</v>
      </c>
      <c r="S234" s="20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10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5"/>
        <v>0</v>
      </c>
      <c r="P235">
        <f t="shared" si="16"/>
        <v>0</v>
      </c>
      <c r="Q235" s="14" t="s">
        <v>8317</v>
      </c>
      <c r="R235" t="s">
        <v>8321</v>
      </c>
      <c r="S235" s="20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10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5"/>
        <v>40</v>
      </c>
      <c r="P236">
        <f t="shared" si="16"/>
        <v>80.2</v>
      </c>
      <c r="Q236" s="14" t="s">
        <v>8317</v>
      </c>
      <c r="R236" t="s">
        <v>8321</v>
      </c>
      <c r="S236" s="20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10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5"/>
        <v>0</v>
      </c>
      <c r="P237">
        <f t="shared" si="16"/>
        <v>0</v>
      </c>
      <c r="Q237" s="14" t="s">
        <v>8317</v>
      </c>
      <c r="R237" t="s">
        <v>8321</v>
      </c>
      <c r="S237" s="20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10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5"/>
        <v>0</v>
      </c>
      <c r="P238">
        <f t="shared" si="16"/>
        <v>0</v>
      </c>
      <c r="Q238" s="14" t="s">
        <v>8317</v>
      </c>
      <c r="R238" t="s">
        <v>8321</v>
      </c>
      <c r="S238" s="20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10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5"/>
        <v>0</v>
      </c>
      <c r="P239">
        <f t="shared" si="16"/>
        <v>50</v>
      </c>
      <c r="Q239" s="14" t="s">
        <v>8317</v>
      </c>
      <c r="R239" t="s">
        <v>8321</v>
      </c>
      <c r="S239" s="20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10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5"/>
        <v>0</v>
      </c>
      <c r="P240">
        <f t="shared" si="16"/>
        <v>0</v>
      </c>
      <c r="Q240" s="14" t="s">
        <v>8317</v>
      </c>
      <c r="R240" t="s">
        <v>8321</v>
      </c>
      <c r="S240" s="20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10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5"/>
        <v>25</v>
      </c>
      <c r="P241">
        <f t="shared" si="16"/>
        <v>50</v>
      </c>
      <c r="Q241" s="14" t="s">
        <v>8317</v>
      </c>
      <c r="R241" t="s">
        <v>8321</v>
      </c>
      <c r="S241" s="20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10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5"/>
        <v>108</v>
      </c>
      <c r="P242">
        <f t="shared" si="16"/>
        <v>117.85</v>
      </c>
      <c r="Q242" s="14" t="s">
        <v>8317</v>
      </c>
      <c r="R242" t="s">
        <v>8322</v>
      </c>
      <c r="S242" s="20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10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5"/>
        <v>113</v>
      </c>
      <c r="P243">
        <f t="shared" si="16"/>
        <v>109.04</v>
      </c>
      <c r="Q243" s="14" t="s">
        <v>8317</v>
      </c>
      <c r="R243" t="s">
        <v>8322</v>
      </c>
      <c r="S243" s="20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10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5"/>
        <v>113</v>
      </c>
      <c r="P244">
        <f t="shared" si="16"/>
        <v>73.02</v>
      </c>
      <c r="Q244" s="14" t="s">
        <v>8317</v>
      </c>
      <c r="R244" t="s">
        <v>8322</v>
      </c>
      <c r="S244" s="20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10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5"/>
        <v>103</v>
      </c>
      <c r="P245">
        <f t="shared" si="16"/>
        <v>78.2</v>
      </c>
      <c r="Q245" s="14" t="s">
        <v>8317</v>
      </c>
      <c r="R245" t="s">
        <v>8322</v>
      </c>
      <c r="S245" s="20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60" hidden="1" x14ac:dyDescent="0.25">
      <c r="A246">
        <v>244</v>
      </c>
      <c r="B246" s="4">
        <v>39756</v>
      </c>
      <c r="C246" s="10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5"/>
        <v>114</v>
      </c>
      <c r="P246">
        <f t="shared" si="16"/>
        <v>47.4</v>
      </c>
      <c r="Q246" s="14" t="s">
        <v>8317</v>
      </c>
      <c r="R246" t="s">
        <v>8322</v>
      </c>
      <c r="S246" s="20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10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5"/>
        <v>104</v>
      </c>
      <c r="P247">
        <f t="shared" si="16"/>
        <v>54.02</v>
      </c>
      <c r="Q247" s="14" t="s">
        <v>8317</v>
      </c>
      <c r="R247" t="s">
        <v>8322</v>
      </c>
      <c r="S247" s="20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10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5"/>
        <v>305</v>
      </c>
      <c r="P248">
        <f t="shared" si="16"/>
        <v>68.489999999999995</v>
      </c>
      <c r="Q248" s="14" t="s">
        <v>8317</v>
      </c>
      <c r="R248" t="s">
        <v>8322</v>
      </c>
      <c r="S248" s="20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10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5"/>
        <v>134</v>
      </c>
      <c r="P249">
        <f t="shared" si="16"/>
        <v>108.15</v>
      </c>
      <c r="Q249" s="14" t="s">
        <v>8317</v>
      </c>
      <c r="R249" t="s">
        <v>8322</v>
      </c>
      <c r="S249" s="20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10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5"/>
        <v>101</v>
      </c>
      <c r="P250">
        <f t="shared" si="16"/>
        <v>589.95000000000005</v>
      </c>
      <c r="Q250" s="14" t="s">
        <v>8317</v>
      </c>
      <c r="R250" t="s">
        <v>8322</v>
      </c>
      <c r="S250" s="20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10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5"/>
        <v>113</v>
      </c>
      <c r="P251">
        <f t="shared" si="16"/>
        <v>48.05</v>
      </c>
      <c r="Q251" s="14" t="s">
        <v>8317</v>
      </c>
      <c r="R251" t="s">
        <v>8322</v>
      </c>
      <c r="S251" s="20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10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5"/>
        <v>106</v>
      </c>
      <c r="P252">
        <f t="shared" si="16"/>
        <v>72.48</v>
      </c>
      <c r="Q252" s="14" t="s">
        <v>8317</v>
      </c>
      <c r="R252" t="s">
        <v>8322</v>
      </c>
      <c r="S252" s="20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10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5"/>
        <v>126</v>
      </c>
      <c r="P253">
        <f t="shared" si="16"/>
        <v>57.08</v>
      </c>
      <c r="Q253" s="14" t="s">
        <v>8317</v>
      </c>
      <c r="R253" t="s">
        <v>8322</v>
      </c>
      <c r="S253" s="20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10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5"/>
        <v>185</v>
      </c>
      <c r="P254">
        <f t="shared" si="16"/>
        <v>85.44</v>
      </c>
      <c r="Q254" s="14" t="s">
        <v>8317</v>
      </c>
      <c r="R254" t="s">
        <v>8322</v>
      </c>
      <c r="S254" s="20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10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5"/>
        <v>101</v>
      </c>
      <c r="P255">
        <f t="shared" si="16"/>
        <v>215.86</v>
      </c>
      <c r="Q255" s="14" t="s">
        <v>8317</v>
      </c>
      <c r="R255" t="s">
        <v>8322</v>
      </c>
      <c r="S255" s="20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10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5"/>
        <v>117</v>
      </c>
      <c r="P256">
        <f t="shared" si="16"/>
        <v>89.39</v>
      </c>
      <c r="Q256" s="14" t="s">
        <v>8317</v>
      </c>
      <c r="R256" t="s">
        <v>8322</v>
      </c>
      <c r="S256" s="20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10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5"/>
        <v>107</v>
      </c>
      <c r="P257">
        <f t="shared" si="16"/>
        <v>45.42</v>
      </c>
      <c r="Q257" s="14" t="s">
        <v>8317</v>
      </c>
      <c r="R257" t="s">
        <v>8322</v>
      </c>
      <c r="S257" s="20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10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ref="O258:O321" si="20">ROUND(E258/D258*100,0)</f>
        <v>139</v>
      </c>
      <c r="P258">
        <f t="shared" ref="P258:P321" si="21">IFERROR(ROUND(E258/L258,2),0)</f>
        <v>65.760000000000005</v>
      </c>
      <c r="Q258" s="14" t="s">
        <v>8317</v>
      </c>
      <c r="R258" t="s">
        <v>8322</v>
      </c>
      <c r="S258" s="20">
        <f t="shared" ref="S258:S321" si="22">(((J258/60)/60)/24)+DATE(1970,1,1)</f>
        <v>41319.769293981481</v>
      </c>
      <c r="T258" s="20">
        <f t="shared" ref="T258:T321" si="23">(((I258/60)/60)/24)+DATE(1970,1,1)</f>
        <v>41349.769293981481</v>
      </c>
      <c r="U258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10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si="20"/>
        <v>107</v>
      </c>
      <c r="P259">
        <f t="shared" si="21"/>
        <v>66.7</v>
      </c>
      <c r="Q259" s="14" t="s">
        <v>8317</v>
      </c>
      <c r="R259" t="s">
        <v>8322</v>
      </c>
      <c r="S259" s="20">
        <f t="shared" si="22"/>
        <v>42479.626875000002</v>
      </c>
      <c r="T259" s="20">
        <f t="shared" si="23"/>
        <v>42509.626875000002</v>
      </c>
      <c r="U259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10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20"/>
        <v>191</v>
      </c>
      <c r="P260">
        <f t="shared" si="21"/>
        <v>83.35</v>
      </c>
      <c r="Q260" s="14" t="s">
        <v>8317</v>
      </c>
      <c r="R260" t="s">
        <v>8322</v>
      </c>
      <c r="S260" s="20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10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20"/>
        <v>132</v>
      </c>
      <c r="P261">
        <f t="shared" si="21"/>
        <v>105.05</v>
      </c>
      <c r="Q261" s="14" t="s">
        <v>8317</v>
      </c>
      <c r="R261" t="s">
        <v>8322</v>
      </c>
      <c r="S261" s="20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10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20"/>
        <v>106</v>
      </c>
      <c r="P262">
        <f t="shared" si="21"/>
        <v>120.91</v>
      </c>
      <c r="Q262" s="14" t="s">
        <v>8317</v>
      </c>
      <c r="R262" t="s">
        <v>8322</v>
      </c>
      <c r="S262" s="20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10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20"/>
        <v>107</v>
      </c>
      <c r="P263">
        <f t="shared" si="21"/>
        <v>97.64</v>
      </c>
      <c r="Q263" s="14" t="s">
        <v>8317</v>
      </c>
      <c r="R263" t="s">
        <v>8322</v>
      </c>
      <c r="S263" s="20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10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20"/>
        <v>240</v>
      </c>
      <c r="P264">
        <f t="shared" si="21"/>
        <v>41.38</v>
      </c>
      <c r="Q264" s="14" t="s">
        <v>8317</v>
      </c>
      <c r="R264" t="s">
        <v>8322</v>
      </c>
      <c r="S264" s="20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10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20"/>
        <v>118</v>
      </c>
      <c r="P265">
        <f t="shared" si="21"/>
        <v>30.65</v>
      </c>
      <c r="Q265" s="14" t="s">
        <v>8317</v>
      </c>
      <c r="R265" t="s">
        <v>8322</v>
      </c>
      <c r="S265" s="20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10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20"/>
        <v>118</v>
      </c>
      <c r="P266">
        <f t="shared" si="21"/>
        <v>64.95</v>
      </c>
      <c r="Q266" s="14" t="s">
        <v>8317</v>
      </c>
      <c r="R266" t="s">
        <v>8322</v>
      </c>
      <c r="S266" s="20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10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20"/>
        <v>111</v>
      </c>
      <c r="P267">
        <f t="shared" si="21"/>
        <v>95.78</v>
      </c>
      <c r="Q267" s="14" t="s">
        <v>8317</v>
      </c>
      <c r="R267" t="s">
        <v>8322</v>
      </c>
      <c r="S267" s="20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10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20"/>
        <v>146</v>
      </c>
      <c r="P268">
        <f t="shared" si="21"/>
        <v>40.42</v>
      </c>
      <c r="Q268" s="14" t="s">
        <v>8317</v>
      </c>
      <c r="R268" t="s">
        <v>8322</v>
      </c>
      <c r="S268" s="20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10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20"/>
        <v>132</v>
      </c>
      <c r="P269">
        <f t="shared" si="21"/>
        <v>78.58</v>
      </c>
      <c r="Q269" s="14" t="s">
        <v>8317</v>
      </c>
      <c r="R269" t="s">
        <v>8322</v>
      </c>
      <c r="S269" s="20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10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20"/>
        <v>111</v>
      </c>
      <c r="P270">
        <f t="shared" si="21"/>
        <v>50.18</v>
      </c>
      <c r="Q270" s="14" t="s">
        <v>8317</v>
      </c>
      <c r="R270" t="s">
        <v>8322</v>
      </c>
      <c r="S270" s="20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10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20"/>
        <v>147</v>
      </c>
      <c r="P271">
        <f t="shared" si="21"/>
        <v>92.25</v>
      </c>
      <c r="Q271" s="14" t="s">
        <v>8317</v>
      </c>
      <c r="R271" t="s">
        <v>8322</v>
      </c>
      <c r="S271" s="20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10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20"/>
        <v>153</v>
      </c>
      <c r="P272">
        <f t="shared" si="21"/>
        <v>57.54</v>
      </c>
      <c r="Q272" s="14" t="s">
        <v>8317</v>
      </c>
      <c r="R272" t="s">
        <v>8322</v>
      </c>
      <c r="S272" s="20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10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20"/>
        <v>105</v>
      </c>
      <c r="P273">
        <f t="shared" si="21"/>
        <v>109.42</v>
      </c>
      <c r="Q273" s="14" t="s">
        <v>8317</v>
      </c>
      <c r="R273" t="s">
        <v>8322</v>
      </c>
      <c r="S273" s="20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10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20"/>
        <v>177</v>
      </c>
      <c r="P274">
        <f t="shared" si="21"/>
        <v>81.89</v>
      </c>
      <c r="Q274" s="14" t="s">
        <v>8317</v>
      </c>
      <c r="R274" t="s">
        <v>8322</v>
      </c>
      <c r="S274" s="20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10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20"/>
        <v>108</v>
      </c>
      <c r="P275">
        <f t="shared" si="21"/>
        <v>45.67</v>
      </c>
      <c r="Q275" s="14" t="s">
        <v>8317</v>
      </c>
      <c r="R275" t="s">
        <v>8322</v>
      </c>
      <c r="S275" s="20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10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20"/>
        <v>156</v>
      </c>
      <c r="P276">
        <f t="shared" si="21"/>
        <v>55.22</v>
      </c>
      <c r="Q276" s="14" t="s">
        <v>8317</v>
      </c>
      <c r="R276" t="s">
        <v>8322</v>
      </c>
      <c r="S276" s="20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10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20"/>
        <v>108</v>
      </c>
      <c r="P277">
        <f t="shared" si="21"/>
        <v>65.3</v>
      </c>
      <c r="Q277" s="14" t="s">
        <v>8317</v>
      </c>
      <c r="R277" t="s">
        <v>8322</v>
      </c>
      <c r="S277" s="20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10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20"/>
        <v>148</v>
      </c>
      <c r="P278">
        <f t="shared" si="21"/>
        <v>95.23</v>
      </c>
      <c r="Q278" s="14" t="s">
        <v>8317</v>
      </c>
      <c r="R278" t="s">
        <v>8322</v>
      </c>
      <c r="S278" s="20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10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20"/>
        <v>110</v>
      </c>
      <c r="P279">
        <f t="shared" si="21"/>
        <v>75.44</v>
      </c>
      <c r="Q279" s="14" t="s">
        <v>8317</v>
      </c>
      <c r="R279" t="s">
        <v>8322</v>
      </c>
      <c r="S279" s="20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10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20"/>
        <v>150</v>
      </c>
      <c r="P280">
        <f t="shared" si="21"/>
        <v>97.82</v>
      </c>
      <c r="Q280" s="14" t="s">
        <v>8317</v>
      </c>
      <c r="R280" t="s">
        <v>8322</v>
      </c>
      <c r="S280" s="20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10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20"/>
        <v>157</v>
      </c>
      <c r="P281">
        <f t="shared" si="21"/>
        <v>87.69</v>
      </c>
      <c r="Q281" s="14" t="s">
        <v>8317</v>
      </c>
      <c r="R281" t="s">
        <v>8322</v>
      </c>
      <c r="S281" s="20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10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20"/>
        <v>156</v>
      </c>
      <c r="P282">
        <f t="shared" si="21"/>
        <v>54.75</v>
      </c>
      <c r="Q282" s="14" t="s">
        <v>8317</v>
      </c>
      <c r="R282" t="s">
        <v>8322</v>
      </c>
      <c r="S282" s="20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10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20"/>
        <v>121</v>
      </c>
      <c r="P283">
        <f t="shared" si="21"/>
        <v>83.95</v>
      </c>
      <c r="Q283" s="14" t="s">
        <v>8317</v>
      </c>
      <c r="R283" t="s">
        <v>8322</v>
      </c>
      <c r="S283" s="20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10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20"/>
        <v>101</v>
      </c>
      <c r="P284">
        <f t="shared" si="21"/>
        <v>254.39</v>
      </c>
      <c r="Q284" s="14" t="s">
        <v>8317</v>
      </c>
      <c r="R284" t="s">
        <v>8322</v>
      </c>
      <c r="S284" s="20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10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20"/>
        <v>114</v>
      </c>
      <c r="P285">
        <f t="shared" si="21"/>
        <v>101.83</v>
      </c>
      <c r="Q285" s="14" t="s">
        <v>8317</v>
      </c>
      <c r="R285" t="s">
        <v>8322</v>
      </c>
      <c r="S285" s="20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10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20"/>
        <v>105</v>
      </c>
      <c r="P286">
        <f t="shared" si="21"/>
        <v>55.07</v>
      </c>
      <c r="Q286" s="14" t="s">
        <v>8317</v>
      </c>
      <c r="R286" t="s">
        <v>8322</v>
      </c>
      <c r="S286" s="20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10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20"/>
        <v>229</v>
      </c>
      <c r="P287">
        <f t="shared" si="21"/>
        <v>56.9</v>
      </c>
      <c r="Q287" s="14" t="s">
        <v>8317</v>
      </c>
      <c r="R287" t="s">
        <v>8322</v>
      </c>
      <c r="S287" s="20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10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20"/>
        <v>109</v>
      </c>
      <c r="P288">
        <f t="shared" si="21"/>
        <v>121.28</v>
      </c>
      <c r="Q288" s="14" t="s">
        <v>8317</v>
      </c>
      <c r="R288" t="s">
        <v>8322</v>
      </c>
      <c r="S288" s="20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10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20"/>
        <v>176</v>
      </c>
      <c r="P289">
        <f t="shared" si="21"/>
        <v>91.19</v>
      </c>
      <c r="Q289" s="14" t="s">
        <v>8317</v>
      </c>
      <c r="R289" t="s">
        <v>8322</v>
      </c>
      <c r="S289" s="20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10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20"/>
        <v>103</v>
      </c>
      <c r="P290">
        <f t="shared" si="21"/>
        <v>115.45</v>
      </c>
      <c r="Q290" s="14" t="s">
        <v>8317</v>
      </c>
      <c r="R290" t="s">
        <v>8322</v>
      </c>
      <c r="S290" s="20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10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20"/>
        <v>105</v>
      </c>
      <c r="P291">
        <f t="shared" si="21"/>
        <v>67.77</v>
      </c>
      <c r="Q291" s="14" t="s">
        <v>8317</v>
      </c>
      <c r="R291" t="s">
        <v>8322</v>
      </c>
      <c r="S291" s="20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10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20"/>
        <v>107</v>
      </c>
      <c r="P292">
        <f t="shared" si="21"/>
        <v>28.58</v>
      </c>
      <c r="Q292" s="14" t="s">
        <v>8317</v>
      </c>
      <c r="R292" t="s">
        <v>8322</v>
      </c>
      <c r="S292" s="20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10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20"/>
        <v>120</v>
      </c>
      <c r="P293">
        <f t="shared" si="21"/>
        <v>46.88</v>
      </c>
      <c r="Q293" s="14" t="s">
        <v>8317</v>
      </c>
      <c r="R293" t="s">
        <v>8322</v>
      </c>
      <c r="S293" s="20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10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20"/>
        <v>102</v>
      </c>
      <c r="P294">
        <f t="shared" si="21"/>
        <v>154.41999999999999</v>
      </c>
      <c r="Q294" s="14" t="s">
        <v>8317</v>
      </c>
      <c r="R294" t="s">
        <v>8322</v>
      </c>
      <c r="S294" s="20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10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20"/>
        <v>101</v>
      </c>
      <c r="P295">
        <f t="shared" si="21"/>
        <v>201.22</v>
      </c>
      <c r="Q295" s="14" t="s">
        <v>8317</v>
      </c>
      <c r="R295" t="s">
        <v>8322</v>
      </c>
      <c r="S295" s="20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10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20"/>
        <v>100</v>
      </c>
      <c r="P296">
        <f t="shared" si="21"/>
        <v>100</v>
      </c>
      <c r="Q296" s="14" t="s">
        <v>8317</v>
      </c>
      <c r="R296" t="s">
        <v>8322</v>
      </c>
      <c r="S296" s="20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10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20"/>
        <v>133</v>
      </c>
      <c r="P297">
        <f t="shared" si="21"/>
        <v>100.08</v>
      </c>
      <c r="Q297" s="14" t="s">
        <v>8317</v>
      </c>
      <c r="R297" t="s">
        <v>8322</v>
      </c>
      <c r="S297" s="20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10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20"/>
        <v>119</v>
      </c>
      <c r="P298">
        <f t="shared" si="21"/>
        <v>230.09</v>
      </c>
      <c r="Q298" s="14" t="s">
        <v>8317</v>
      </c>
      <c r="R298" t="s">
        <v>8322</v>
      </c>
      <c r="S298" s="20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10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20"/>
        <v>101</v>
      </c>
      <c r="P299">
        <f t="shared" si="21"/>
        <v>141.75</v>
      </c>
      <c r="Q299" s="14" t="s">
        <v>8317</v>
      </c>
      <c r="R299" t="s">
        <v>8322</v>
      </c>
      <c r="S299" s="20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10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20"/>
        <v>109</v>
      </c>
      <c r="P300">
        <f t="shared" si="21"/>
        <v>56.34</v>
      </c>
      <c r="Q300" s="14" t="s">
        <v>8317</v>
      </c>
      <c r="R300" t="s">
        <v>8322</v>
      </c>
      <c r="S300" s="20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10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20"/>
        <v>179</v>
      </c>
      <c r="P301">
        <f t="shared" si="21"/>
        <v>73.34</v>
      </c>
      <c r="Q301" s="14" t="s">
        <v>8317</v>
      </c>
      <c r="R301" t="s">
        <v>8322</v>
      </c>
      <c r="S301" s="20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10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20"/>
        <v>102</v>
      </c>
      <c r="P302">
        <f t="shared" si="21"/>
        <v>85.34</v>
      </c>
      <c r="Q302" s="14" t="s">
        <v>8317</v>
      </c>
      <c r="R302" t="s">
        <v>8322</v>
      </c>
      <c r="S302" s="20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10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20"/>
        <v>119</v>
      </c>
      <c r="P303">
        <f t="shared" si="21"/>
        <v>61.5</v>
      </c>
      <c r="Q303" s="14" t="s">
        <v>8317</v>
      </c>
      <c r="R303" t="s">
        <v>8322</v>
      </c>
      <c r="S303" s="20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10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20"/>
        <v>100</v>
      </c>
      <c r="P304">
        <f t="shared" si="21"/>
        <v>93.02</v>
      </c>
      <c r="Q304" s="14" t="s">
        <v>8317</v>
      </c>
      <c r="R304" t="s">
        <v>8322</v>
      </c>
      <c r="S304" s="20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10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20"/>
        <v>137</v>
      </c>
      <c r="P305">
        <f t="shared" si="21"/>
        <v>50.29</v>
      </c>
      <c r="Q305" s="14" t="s">
        <v>8317</v>
      </c>
      <c r="R305" t="s">
        <v>8322</v>
      </c>
      <c r="S305" s="20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10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20"/>
        <v>232</v>
      </c>
      <c r="P306">
        <f t="shared" si="21"/>
        <v>106.43</v>
      </c>
      <c r="Q306" s="14" t="s">
        <v>8317</v>
      </c>
      <c r="R306" t="s">
        <v>8322</v>
      </c>
      <c r="S306" s="20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10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20"/>
        <v>130</v>
      </c>
      <c r="P307">
        <f t="shared" si="21"/>
        <v>51.72</v>
      </c>
      <c r="Q307" s="14" t="s">
        <v>8317</v>
      </c>
      <c r="R307" t="s">
        <v>8322</v>
      </c>
      <c r="S307" s="20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10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20"/>
        <v>293</v>
      </c>
      <c r="P308">
        <f t="shared" si="21"/>
        <v>36.61</v>
      </c>
      <c r="Q308" s="14" t="s">
        <v>8317</v>
      </c>
      <c r="R308" t="s">
        <v>8322</v>
      </c>
      <c r="S308" s="20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s="3" t="s">
        <v>308</v>
      </c>
      <c r="C309" s="10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20"/>
        <v>111</v>
      </c>
      <c r="P309">
        <f t="shared" si="21"/>
        <v>42.52</v>
      </c>
      <c r="Q309" s="14" t="s">
        <v>8317</v>
      </c>
      <c r="R309" t="s">
        <v>8322</v>
      </c>
      <c r="S309" s="20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10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20"/>
        <v>106</v>
      </c>
      <c r="P310">
        <f t="shared" si="21"/>
        <v>62.71</v>
      </c>
      <c r="Q310" s="14" t="s">
        <v>8317</v>
      </c>
      <c r="R310" t="s">
        <v>8322</v>
      </c>
      <c r="S310" s="20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10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20"/>
        <v>119</v>
      </c>
      <c r="P311">
        <f t="shared" si="21"/>
        <v>89.96</v>
      </c>
      <c r="Q311" s="14" t="s">
        <v>8317</v>
      </c>
      <c r="R311" t="s">
        <v>8322</v>
      </c>
      <c r="S311" s="20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10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20"/>
        <v>104</v>
      </c>
      <c r="P312">
        <f t="shared" si="21"/>
        <v>28.92</v>
      </c>
      <c r="Q312" s="14" t="s">
        <v>8317</v>
      </c>
      <c r="R312" t="s">
        <v>8322</v>
      </c>
      <c r="S312" s="20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10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20"/>
        <v>104</v>
      </c>
      <c r="P313">
        <f t="shared" si="21"/>
        <v>138.80000000000001</v>
      </c>
      <c r="Q313" s="14" t="s">
        <v>8317</v>
      </c>
      <c r="R313" t="s">
        <v>8322</v>
      </c>
      <c r="S313" s="20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10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20"/>
        <v>112</v>
      </c>
      <c r="P314">
        <f t="shared" si="21"/>
        <v>61.3</v>
      </c>
      <c r="Q314" s="14" t="s">
        <v>8317</v>
      </c>
      <c r="R314" t="s">
        <v>8322</v>
      </c>
      <c r="S314" s="20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10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20"/>
        <v>105</v>
      </c>
      <c r="P315">
        <f t="shared" si="21"/>
        <v>80.2</v>
      </c>
      <c r="Q315" s="14" t="s">
        <v>8317</v>
      </c>
      <c r="R315" t="s">
        <v>8322</v>
      </c>
      <c r="S315" s="20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10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20"/>
        <v>385</v>
      </c>
      <c r="P316">
        <f t="shared" si="21"/>
        <v>32.1</v>
      </c>
      <c r="Q316" s="14" t="s">
        <v>8317</v>
      </c>
      <c r="R316" t="s">
        <v>8322</v>
      </c>
      <c r="S316" s="20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10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20"/>
        <v>101</v>
      </c>
      <c r="P317">
        <f t="shared" si="21"/>
        <v>200.89</v>
      </c>
      <c r="Q317" s="14" t="s">
        <v>8317</v>
      </c>
      <c r="R317" t="s">
        <v>8322</v>
      </c>
      <c r="S317" s="20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10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20"/>
        <v>114</v>
      </c>
      <c r="P318">
        <f t="shared" si="21"/>
        <v>108.01</v>
      </c>
      <c r="Q318" s="14" t="s">
        <v>8317</v>
      </c>
      <c r="R318" t="s">
        <v>8322</v>
      </c>
      <c r="S318" s="20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10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20"/>
        <v>101</v>
      </c>
      <c r="P319">
        <f t="shared" si="21"/>
        <v>95.7</v>
      </c>
      <c r="Q319" s="14" t="s">
        <v>8317</v>
      </c>
      <c r="R319" t="s">
        <v>8322</v>
      </c>
      <c r="S319" s="20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10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20"/>
        <v>283</v>
      </c>
      <c r="P320">
        <f t="shared" si="21"/>
        <v>49.88</v>
      </c>
      <c r="Q320" s="14" t="s">
        <v>8317</v>
      </c>
      <c r="R320" t="s">
        <v>8322</v>
      </c>
      <c r="S320" s="20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10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20"/>
        <v>113</v>
      </c>
      <c r="P321">
        <f t="shared" si="21"/>
        <v>110.47</v>
      </c>
      <c r="Q321" s="14" t="s">
        <v>8317</v>
      </c>
      <c r="R321" t="s">
        <v>8322</v>
      </c>
      <c r="S321" s="20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10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ref="O322:O385" si="25">ROUND(E322/D322*100,0)</f>
        <v>107</v>
      </c>
      <c r="P322">
        <f t="shared" ref="P322:P385" si="26">IFERROR(ROUND(E322/L322,2),0)</f>
        <v>134.91</v>
      </c>
      <c r="Q322" s="14" t="s">
        <v>8317</v>
      </c>
      <c r="R322" t="s">
        <v>8322</v>
      </c>
      <c r="S322" s="20">
        <f t="shared" ref="S322:S385" si="27">(((J322/60)/60)/24)+DATE(1970,1,1)</f>
        <v>42331.551307870366</v>
      </c>
      <c r="T322" s="20">
        <f t="shared" ref="T322:T385" si="28">(((I322/60)/60)/24)+DATE(1970,1,1)</f>
        <v>42360.958333333328</v>
      </c>
      <c r="U3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10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si="25"/>
        <v>103</v>
      </c>
      <c r="P323">
        <f t="shared" si="26"/>
        <v>106.62</v>
      </c>
      <c r="Q323" s="14" t="s">
        <v>8317</v>
      </c>
      <c r="R323" t="s">
        <v>8322</v>
      </c>
      <c r="S323" s="20">
        <f t="shared" si="27"/>
        <v>42647.446597222224</v>
      </c>
      <c r="T323" s="20">
        <f t="shared" si="28"/>
        <v>42682.488263888896</v>
      </c>
      <c r="U3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10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5"/>
        <v>108</v>
      </c>
      <c r="P324">
        <f t="shared" si="26"/>
        <v>145.04</v>
      </c>
      <c r="Q324" s="14" t="s">
        <v>8317</v>
      </c>
      <c r="R324" t="s">
        <v>8322</v>
      </c>
      <c r="S324" s="20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10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5"/>
        <v>123</v>
      </c>
      <c r="P325">
        <f t="shared" si="26"/>
        <v>114.59</v>
      </c>
      <c r="Q325" s="14" t="s">
        <v>8317</v>
      </c>
      <c r="R325" t="s">
        <v>8322</v>
      </c>
      <c r="S325" s="20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10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5"/>
        <v>102</v>
      </c>
      <c r="P326">
        <f t="shared" si="26"/>
        <v>105.32</v>
      </c>
      <c r="Q326" s="14" t="s">
        <v>8317</v>
      </c>
      <c r="R326" t="s">
        <v>8322</v>
      </c>
      <c r="S326" s="20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10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5"/>
        <v>104</v>
      </c>
      <c r="P327">
        <f t="shared" si="26"/>
        <v>70.92</v>
      </c>
      <c r="Q327" s="14" t="s">
        <v>8317</v>
      </c>
      <c r="R327" t="s">
        <v>8322</v>
      </c>
      <c r="S327" s="20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10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5"/>
        <v>113</v>
      </c>
      <c r="P328">
        <f t="shared" si="26"/>
        <v>147.16999999999999</v>
      </c>
      <c r="Q328" s="14" t="s">
        <v>8317</v>
      </c>
      <c r="R328" t="s">
        <v>8322</v>
      </c>
      <c r="S328" s="20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10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5"/>
        <v>136</v>
      </c>
      <c r="P329">
        <f t="shared" si="26"/>
        <v>160.47</v>
      </c>
      <c r="Q329" s="14" t="s">
        <v>8317</v>
      </c>
      <c r="R329" t="s">
        <v>8322</v>
      </c>
      <c r="S329" s="20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10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5"/>
        <v>104</v>
      </c>
      <c r="P330">
        <f t="shared" si="26"/>
        <v>156.05000000000001</v>
      </c>
      <c r="Q330" s="14" t="s">
        <v>8317</v>
      </c>
      <c r="R330" t="s">
        <v>8322</v>
      </c>
      <c r="S330" s="20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10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5"/>
        <v>106</v>
      </c>
      <c r="P331">
        <f t="shared" si="26"/>
        <v>63.17</v>
      </c>
      <c r="Q331" s="14" t="s">
        <v>8317</v>
      </c>
      <c r="R331" t="s">
        <v>8322</v>
      </c>
      <c r="S331" s="20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10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5"/>
        <v>102</v>
      </c>
      <c r="P332">
        <f t="shared" si="26"/>
        <v>104.82</v>
      </c>
      <c r="Q332" s="14" t="s">
        <v>8317</v>
      </c>
      <c r="R332" t="s">
        <v>8322</v>
      </c>
      <c r="S332" s="20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10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5"/>
        <v>107</v>
      </c>
      <c r="P333">
        <f t="shared" si="26"/>
        <v>97.36</v>
      </c>
      <c r="Q333" s="14" t="s">
        <v>8317</v>
      </c>
      <c r="R333" t="s">
        <v>8322</v>
      </c>
      <c r="S333" s="20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10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5"/>
        <v>113</v>
      </c>
      <c r="P334">
        <f t="shared" si="26"/>
        <v>203.63</v>
      </c>
      <c r="Q334" s="14" t="s">
        <v>8317</v>
      </c>
      <c r="R334" t="s">
        <v>8322</v>
      </c>
      <c r="S334" s="20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10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5"/>
        <v>125</v>
      </c>
      <c r="P335">
        <f t="shared" si="26"/>
        <v>188.31</v>
      </c>
      <c r="Q335" s="14" t="s">
        <v>8317</v>
      </c>
      <c r="R335" t="s">
        <v>8322</v>
      </c>
      <c r="S335" s="20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10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5"/>
        <v>101</v>
      </c>
      <c r="P336">
        <f t="shared" si="26"/>
        <v>146.65</v>
      </c>
      <c r="Q336" s="14" t="s">
        <v>8317</v>
      </c>
      <c r="R336" t="s">
        <v>8322</v>
      </c>
      <c r="S336" s="20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10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5"/>
        <v>103</v>
      </c>
      <c r="P337">
        <f t="shared" si="26"/>
        <v>109.19</v>
      </c>
      <c r="Q337" s="14" t="s">
        <v>8317</v>
      </c>
      <c r="R337" t="s">
        <v>8322</v>
      </c>
      <c r="S337" s="20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10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5"/>
        <v>117</v>
      </c>
      <c r="P338">
        <f t="shared" si="26"/>
        <v>59.25</v>
      </c>
      <c r="Q338" s="14" t="s">
        <v>8317</v>
      </c>
      <c r="R338" t="s">
        <v>8322</v>
      </c>
      <c r="S338" s="20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10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5"/>
        <v>101</v>
      </c>
      <c r="P339">
        <f t="shared" si="26"/>
        <v>97.9</v>
      </c>
      <c r="Q339" s="14" t="s">
        <v>8317</v>
      </c>
      <c r="R339" t="s">
        <v>8322</v>
      </c>
      <c r="S339" s="20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10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5"/>
        <v>110</v>
      </c>
      <c r="P340">
        <f t="shared" si="26"/>
        <v>70</v>
      </c>
      <c r="Q340" s="14" t="s">
        <v>8317</v>
      </c>
      <c r="R340" t="s">
        <v>8322</v>
      </c>
      <c r="S340" s="20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10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5"/>
        <v>108</v>
      </c>
      <c r="P341">
        <f t="shared" si="26"/>
        <v>72.87</v>
      </c>
      <c r="Q341" s="14" t="s">
        <v>8317</v>
      </c>
      <c r="R341" t="s">
        <v>8322</v>
      </c>
      <c r="S341" s="20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10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5"/>
        <v>125</v>
      </c>
      <c r="P342">
        <f t="shared" si="26"/>
        <v>146.35</v>
      </c>
      <c r="Q342" s="14" t="s">
        <v>8317</v>
      </c>
      <c r="R342" t="s">
        <v>8322</v>
      </c>
      <c r="S342" s="20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10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5"/>
        <v>107</v>
      </c>
      <c r="P343">
        <f t="shared" si="26"/>
        <v>67.91</v>
      </c>
      <c r="Q343" s="14" t="s">
        <v>8317</v>
      </c>
      <c r="R343" t="s">
        <v>8322</v>
      </c>
      <c r="S343" s="20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10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5"/>
        <v>100</v>
      </c>
      <c r="P344">
        <f t="shared" si="26"/>
        <v>169.85</v>
      </c>
      <c r="Q344" s="14" t="s">
        <v>8317</v>
      </c>
      <c r="R344" t="s">
        <v>8322</v>
      </c>
      <c r="S344" s="20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10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5"/>
        <v>102</v>
      </c>
      <c r="P345">
        <f t="shared" si="26"/>
        <v>58.41</v>
      </c>
      <c r="Q345" s="14" t="s">
        <v>8317</v>
      </c>
      <c r="R345" t="s">
        <v>8322</v>
      </c>
      <c r="S345" s="20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10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5"/>
        <v>102</v>
      </c>
      <c r="P346">
        <f t="shared" si="26"/>
        <v>119.99</v>
      </c>
      <c r="Q346" s="14" t="s">
        <v>8317</v>
      </c>
      <c r="R346" t="s">
        <v>8322</v>
      </c>
      <c r="S346" s="20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10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5"/>
        <v>123</v>
      </c>
      <c r="P347">
        <f t="shared" si="26"/>
        <v>99.86</v>
      </c>
      <c r="Q347" s="14" t="s">
        <v>8317</v>
      </c>
      <c r="R347" t="s">
        <v>8322</v>
      </c>
      <c r="S347" s="20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10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5"/>
        <v>170</v>
      </c>
      <c r="P348">
        <f t="shared" si="26"/>
        <v>90.58</v>
      </c>
      <c r="Q348" s="14" t="s">
        <v>8317</v>
      </c>
      <c r="R348" t="s">
        <v>8322</v>
      </c>
      <c r="S348" s="20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10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5"/>
        <v>112</v>
      </c>
      <c r="P349">
        <f t="shared" si="26"/>
        <v>117.77</v>
      </c>
      <c r="Q349" s="14" t="s">
        <v>8317</v>
      </c>
      <c r="R349" t="s">
        <v>8322</v>
      </c>
      <c r="S349" s="20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10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5"/>
        <v>103</v>
      </c>
      <c r="P350">
        <f t="shared" si="26"/>
        <v>86.55</v>
      </c>
      <c r="Q350" s="14" t="s">
        <v>8317</v>
      </c>
      <c r="R350" t="s">
        <v>8322</v>
      </c>
      <c r="S350" s="20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10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5"/>
        <v>107</v>
      </c>
      <c r="P351">
        <f t="shared" si="26"/>
        <v>71.900000000000006</v>
      </c>
      <c r="Q351" s="14" t="s">
        <v>8317</v>
      </c>
      <c r="R351" t="s">
        <v>8322</v>
      </c>
      <c r="S351" s="20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10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5"/>
        <v>115</v>
      </c>
      <c r="P352">
        <f t="shared" si="26"/>
        <v>129.82</v>
      </c>
      <c r="Q352" s="14" t="s">
        <v>8317</v>
      </c>
      <c r="R352" t="s">
        <v>8322</v>
      </c>
      <c r="S352" s="20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10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5"/>
        <v>127</v>
      </c>
      <c r="P353">
        <f t="shared" si="26"/>
        <v>44.91</v>
      </c>
      <c r="Q353" s="14" t="s">
        <v>8317</v>
      </c>
      <c r="R353" t="s">
        <v>8322</v>
      </c>
      <c r="S353" s="20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10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5"/>
        <v>117</v>
      </c>
      <c r="P354">
        <f t="shared" si="26"/>
        <v>40.76</v>
      </c>
      <c r="Q354" s="14" t="s">
        <v>8317</v>
      </c>
      <c r="R354" t="s">
        <v>8322</v>
      </c>
      <c r="S354" s="20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10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5"/>
        <v>109</v>
      </c>
      <c r="P355">
        <f t="shared" si="26"/>
        <v>103.52</v>
      </c>
      <c r="Q355" s="14" t="s">
        <v>8317</v>
      </c>
      <c r="R355" t="s">
        <v>8322</v>
      </c>
      <c r="S355" s="20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10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5"/>
        <v>104</v>
      </c>
      <c r="P356">
        <f t="shared" si="26"/>
        <v>125.45</v>
      </c>
      <c r="Q356" s="14" t="s">
        <v>8317</v>
      </c>
      <c r="R356" t="s">
        <v>8322</v>
      </c>
      <c r="S356" s="20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10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5"/>
        <v>116</v>
      </c>
      <c r="P357">
        <f t="shared" si="26"/>
        <v>246.61</v>
      </c>
      <c r="Q357" s="14" t="s">
        <v>8317</v>
      </c>
      <c r="R357" t="s">
        <v>8322</v>
      </c>
      <c r="S357" s="20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10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5"/>
        <v>103</v>
      </c>
      <c r="P358">
        <f t="shared" si="26"/>
        <v>79.400000000000006</v>
      </c>
      <c r="Q358" s="14" t="s">
        <v>8317</v>
      </c>
      <c r="R358" t="s">
        <v>8322</v>
      </c>
      <c r="S358" s="20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10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5"/>
        <v>174</v>
      </c>
      <c r="P359">
        <f t="shared" si="26"/>
        <v>86.14</v>
      </c>
      <c r="Q359" s="14" t="s">
        <v>8317</v>
      </c>
      <c r="R359" t="s">
        <v>8322</v>
      </c>
      <c r="S359" s="20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10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5"/>
        <v>103</v>
      </c>
      <c r="P360">
        <f t="shared" si="26"/>
        <v>193.05</v>
      </c>
      <c r="Q360" s="14" t="s">
        <v>8317</v>
      </c>
      <c r="R360" t="s">
        <v>8322</v>
      </c>
      <c r="S360" s="20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10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5"/>
        <v>105</v>
      </c>
      <c r="P361">
        <f t="shared" si="26"/>
        <v>84.02</v>
      </c>
      <c r="Q361" s="14" t="s">
        <v>8317</v>
      </c>
      <c r="R361" t="s">
        <v>8322</v>
      </c>
      <c r="S361" s="20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10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5"/>
        <v>101</v>
      </c>
      <c r="P362">
        <f t="shared" si="26"/>
        <v>139.83000000000001</v>
      </c>
      <c r="Q362" s="14" t="s">
        <v>8317</v>
      </c>
      <c r="R362" t="s">
        <v>8322</v>
      </c>
      <c r="S362" s="20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10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5"/>
        <v>111</v>
      </c>
      <c r="P363">
        <f t="shared" si="26"/>
        <v>109.82</v>
      </c>
      <c r="Q363" s="14" t="s">
        <v>8317</v>
      </c>
      <c r="R363" t="s">
        <v>8322</v>
      </c>
      <c r="S363" s="20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10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5"/>
        <v>124</v>
      </c>
      <c r="P364">
        <f t="shared" si="26"/>
        <v>139.53</v>
      </c>
      <c r="Q364" s="14" t="s">
        <v>8317</v>
      </c>
      <c r="R364" t="s">
        <v>8322</v>
      </c>
      <c r="S364" s="20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10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5"/>
        <v>101</v>
      </c>
      <c r="P365">
        <f t="shared" si="26"/>
        <v>347.85</v>
      </c>
      <c r="Q365" s="14" t="s">
        <v>8317</v>
      </c>
      <c r="R365" t="s">
        <v>8322</v>
      </c>
      <c r="S365" s="20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10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5"/>
        <v>110</v>
      </c>
      <c r="P366">
        <f t="shared" si="26"/>
        <v>68.239999999999995</v>
      </c>
      <c r="Q366" s="14" t="s">
        <v>8317</v>
      </c>
      <c r="R366" t="s">
        <v>8322</v>
      </c>
      <c r="S366" s="20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10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5"/>
        <v>104</v>
      </c>
      <c r="P367">
        <f t="shared" si="26"/>
        <v>239.94</v>
      </c>
      <c r="Q367" s="14" t="s">
        <v>8317</v>
      </c>
      <c r="R367" t="s">
        <v>8322</v>
      </c>
      <c r="S367" s="20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10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5"/>
        <v>101</v>
      </c>
      <c r="P368">
        <f t="shared" si="26"/>
        <v>287.31</v>
      </c>
      <c r="Q368" s="14" t="s">
        <v>8317</v>
      </c>
      <c r="R368" t="s">
        <v>8322</v>
      </c>
      <c r="S368" s="20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10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5"/>
        <v>103</v>
      </c>
      <c r="P369">
        <f t="shared" si="26"/>
        <v>86.85</v>
      </c>
      <c r="Q369" s="14" t="s">
        <v>8317</v>
      </c>
      <c r="R369" t="s">
        <v>8322</v>
      </c>
      <c r="S369" s="20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10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5"/>
        <v>104</v>
      </c>
      <c r="P370">
        <f t="shared" si="26"/>
        <v>81.849999999999994</v>
      </c>
      <c r="Q370" s="14" t="s">
        <v>8317</v>
      </c>
      <c r="R370" t="s">
        <v>8322</v>
      </c>
      <c r="S370" s="20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10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5"/>
        <v>110</v>
      </c>
      <c r="P371">
        <f t="shared" si="26"/>
        <v>42.87</v>
      </c>
      <c r="Q371" s="14" t="s">
        <v>8317</v>
      </c>
      <c r="R371" t="s">
        <v>8322</v>
      </c>
      <c r="S371" s="20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10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5"/>
        <v>122</v>
      </c>
      <c r="P372">
        <f t="shared" si="26"/>
        <v>709.42</v>
      </c>
      <c r="Q372" s="14" t="s">
        <v>8317</v>
      </c>
      <c r="R372" t="s">
        <v>8322</v>
      </c>
      <c r="S372" s="20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10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5"/>
        <v>114</v>
      </c>
      <c r="P373">
        <f t="shared" si="26"/>
        <v>161.26</v>
      </c>
      <c r="Q373" s="14" t="s">
        <v>8317</v>
      </c>
      <c r="R373" t="s">
        <v>8322</v>
      </c>
      <c r="S373" s="20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10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5"/>
        <v>125</v>
      </c>
      <c r="P374">
        <f t="shared" si="26"/>
        <v>41.78</v>
      </c>
      <c r="Q374" s="14" t="s">
        <v>8317</v>
      </c>
      <c r="R374" t="s">
        <v>8322</v>
      </c>
      <c r="S374" s="20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10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5"/>
        <v>107</v>
      </c>
      <c r="P375">
        <f t="shared" si="26"/>
        <v>89.89</v>
      </c>
      <c r="Q375" s="14" t="s">
        <v>8317</v>
      </c>
      <c r="R375" t="s">
        <v>8322</v>
      </c>
      <c r="S375" s="20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10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5"/>
        <v>131</v>
      </c>
      <c r="P376">
        <f t="shared" si="26"/>
        <v>45.05</v>
      </c>
      <c r="Q376" s="14" t="s">
        <v>8317</v>
      </c>
      <c r="R376" t="s">
        <v>8322</v>
      </c>
      <c r="S376" s="20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10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5"/>
        <v>120</v>
      </c>
      <c r="P377">
        <f t="shared" si="26"/>
        <v>42.86</v>
      </c>
      <c r="Q377" s="14" t="s">
        <v>8317</v>
      </c>
      <c r="R377" t="s">
        <v>8322</v>
      </c>
      <c r="S377" s="20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10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5"/>
        <v>106</v>
      </c>
      <c r="P378">
        <f t="shared" si="26"/>
        <v>54.08</v>
      </c>
      <c r="Q378" s="14" t="s">
        <v>8317</v>
      </c>
      <c r="R378" t="s">
        <v>8322</v>
      </c>
      <c r="S378" s="20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10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5"/>
        <v>114</v>
      </c>
      <c r="P379">
        <f t="shared" si="26"/>
        <v>103.22</v>
      </c>
      <c r="Q379" s="14" t="s">
        <v>8317</v>
      </c>
      <c r="R379" t="s">
        <v>8322</v>
      </c>
      <c r="S379" s="20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10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5"/>
        <v>112</v>
      </c>
      <c r="P380">
        <f t="shared" si="26"/>
        <v>40.4</v>
      </c>
      <c r="Q380" s="14" t="s">
        <v>8317</v>
      </c>
      <c r="R380" t="s">
        <v>8322</v>
      </c>
      <c r="S380" s="20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10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5"/>
        <v>116</v>
      </c>
      <c r="P381">
        <f t="shared" si="26"/>
        <v>116.86</v>
      </c>
      <c r="Q381" s="14" t="s">
        <v>8317</v>
      </c>
      <c r="R381" t="s">
        <v>8322</v>
      </c>
      <c r="S381" s="20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10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5"/>
        <v>142</v>
      </c>
      <c r="P382">
        <f t="shared" si="26"/>
        <v>115.51</v>
      </c>
      <c r="Q382" s="14" t="s">
        <v>8317</v>
      </c>
      <c r="R382" t="s">
        <v>8322</v>
      </c>
      <c r="S382" s="20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10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5"/>
        <v>105</v>
      </c>
      <c r="P383">
        <f t="shared" si="26"/>
        <v>104.31</v>
      </c>
      <c r="Q383" s="14" t="s">
        <v>8317</v>
      </c>
      <c r="R383" t="s">
        <v>8322</v>
      </c>
      <c r="S383" s="20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10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5"/>
        <v>256</v>
      </c>
      <c r="P384">
        <f t="shared" si="26"/>
        <v>69.77</v>
      </c>
      <c r="Q384" s="14" t="s">
        <v>8317</v>
      </c>
      <c r="R384" t="s">
        <v>8322</v>
      </c>
      <c r="S384" s="20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10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5"/>
        <v>207</v>
      </c>
      <c r="P385">
        <f t="shared" si="26"/>
        <v>43.02</v>
      </c>
      <c r="Q385" s="14" t="s">
        <v>8317</v>
      </c>
      <c r="R385" t="s">
        <v>8322</v>
      </c>
      <c r="S385" s="20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10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ref="O386:O449" si="30">ROUND(E386/D386*100,0)</f>
        <v>112</v>
      </c>
      <c r="P386">
        <f t="shared" ref="P386:P449" si="31">IFERROR(ROUND(E386/L386,2),0)</f>
        <v>58.54</v>
      </c>
      <c r="Q386" s="14" t="s">
        <v>8317</v>
      </c>
      <c r="R386" t="s">
        <v>8322</v>
      </c>
      <c r="S386" s="20">
        <f t="shared" ref="S386:S449" si="32">(((J386/60)/60)/24)+DATE(1970,1,1)</f>
        <v>41980.781793981485</v>
      </c>
      <c r="T386" s="20">
        <f t="shared" ref="T386:T449" si="33">(((I386/60)/60)/24)+DATE(1970,1,1)</f>
        <v>42010.781793981485</v>
      </c>
      <c r="U386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10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si="30"/>
        <v>106</v>
      </c>
      <c r="P387">
        <f t="shared" si="31"/>
        <v>111.8</v>
      </c>
      <c r="Q387" s="14" t="s">
        <v>8317</v>
      </c>
      <c r="R387" t="s">
        <v>8322</v>
      </c>
      <c r="S387" s="20">
        <f t="shared" si="32"/>
        <v>41934.584502314814</v>
      </c>
      <c r="T387" s="20">
        <f t="shared" si="33"/>
        <v>41964.626168981486</v>
      </c>
      <c r="U387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10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30"/>
        <v>100</v>
      </c>
      <c r="P388">
        <f t="shared" si="31"/>
        <v>46.23</v>
      </c>
      <c r="Q388" s="14" t="s">
        <v>8317</v>
      </c>
      <c r="R388" t="s">
        <v>8322</v>
      </c>
      <c r="S388" s="20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10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30"/>
        <v>214</v>
      </c>
      <c r="P389">
        <f t="shared" si="31"/>
        <v>144.69</v>
      </c>
      <c r="Q389" s="14" t="s">
        <v>8317</v>
      </c>
      <c r="R389" t="s">
        <v>8322</v>
      </c>
      <c r="S389" s="20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10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30"/>
        <v>126</v>
      </c>
      <c r="P390">
        <f t="shared" si="31"/>
        <v>88.85</v>
      </c>
      <c r="Q390" s="14" t="s">
        <v>8317</v>
      </c>
      <c r="R390" t="s">
        <v>8322</v>
      </c>
      <c r="S390" s="20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10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30"/>
        <v>182</v>
      </c>
      <c r="P391">
        <f t="shared" si="31"/>
        <v>81.75</v>
      </c>
      <c r="Q391" s="14" t="s">
        <v>8317</v>
      </c>
      <c r="R391" t="s">
        <v>8322</v>
      </c>
      <c r="S391" s="20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10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30"/>
        <v>100</v>
      </c>
      <c r="P392">
        <f t="shared" si="31"/>
        <v>71.430000000000007</v>
      </c>
      <c r="Q392" s="14" t="s">
        <v>8317</v>
      </c>
      <c r="R392" t="s">
        <v>8322</v>
      </c>
      <c r="S392" s="20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10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30"/>
        <v>101</v>
      </c>
      <c r="P393">
        <f t="shared" si="31"/>
        <v>104.26</v>
      </c>
      <c r="Q393" s="14" t="s">
        <v>8317</v>
      </c>
      <c r="R393" t="s">
        <v>8322</v>
      </c>
      <c r="S393" s="20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10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30"/>
        <v>101</v>
      </c>
      <c r="P394">
        <f t="shared" si="31"/>
        <v>90.62</v>
      </c>
      <c r="Q394" s="14" t="s">
        <v>8317</v>
      </c>
      <c r="R394" t="s">
        <v>8322</v>
      </c>
      <c r="S394" s="20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10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30"/>
        <v>110</v>
      </c>
      <c r="P395">
        <f t="shared" si="31"/>
        <v>157.33000000000001</v>
      </c>
      <c r="Q395" s="14" t="s">
        <v>8317</v>
      </c>
      <c r="R395" t="s">
        <v>8322</v>
      </c>
      <c r="S395" s="20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10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30"/>
        <v>112</v>
      </c>
      <c r="P396">
        <f t="shared" si="31"/>
        <v>105.18</v>
      </c>
      <c r="Q396" s="14" t="s">
        <v>8317</v>
      </c>
      <c r="R396" t="s">
        <v>8322</v>
      </c>
      <c r="S396" s="20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10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30"/>
        <v>108</v>
      </c>
      <c r="P397">
        <f t="shared" si="31"/>
        <v>58.72</v>
      </c>
      <c r="Q397" s="14" t="s">
        <v>8317</v>
      </c>
      <c r="R397" t="s">
        <v>8322</v>
      </c>
      <c r="S397" s="20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10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30"/>
        <v>107</v>
      </c>
      <c r="P398">
        <f t="shared" si="31"/>
        <v>81.63</v>
      </c>
      <c r="Q398" s="14" t="s">
        <v>8317</v>
      </c>
      <c r="R398" t="s">
        <v>8322</v>
      </c>
      <c r="S398" s="20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10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30"/>
        <v>104</v>
      </c>
      <c r="P399">
        <f t="shared" si="31"/>
        <v>56.46</v>
      </c>
      <c r="Q399" s="14" t="s">
        <v>8317</v>
      </c>
      <c r="R399" t="s">
        <v>8322</v>
      </c>
      <c r="S399" s="20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10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30"/>
        <v>125</v>
      </c>
      <c r="P400">
        <f t="shared" si="31"/>
        <v>140.1</v>
      </c>
      <c r="Q400" s="14" t="s">
        <v>8317</v>
      </c>
      <c r="R400" t="s">
        <v>8322</v>
      </c>
      <c r="S400" s="20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10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30"/>
        <v>107</v>
      </c>
      <c r="P401">
        <f t="shared" si="31"/>
        <v>224.85</v>
      </c>
      <c r="Q401" s="14" t="s">
        <v>8317</v>
      </c>
      <c r="R401" t="s">
        <v>8322</v>
      </c>
      <c r="S401" s="20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10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30"/>
        <v>112</v>
      </c>
      <c r="P402">
        <f t="shared" si="31"/>
        <v>181.13</v>
      </c>
      <c r="Q402" s="14" t="s">
        <v>8317</v>
      </c>
      <c r="R402" t="s">
        <v>8322</v>
      </c>
      <c r="S402" s="20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10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30"/>
        <v>104</v>
      </c>
      <c r="P403">
        <f t="shared" si="31"/>
        <v>711.04</v>
      </c>
      <c r="Q403" s="14" t="s">
        <v>8317</v>
      </c>
      <c r="R403" t="s">
        <v>8322</v>
      </c>
      <c r="S403" s="20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10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30"/>
        <v>142</v>
      </c>
      <c r="P404">
        <f t="shared" si="31"/>
        <v>65.88</v>
      </c>
      <c r="Q404" s="14" t="s">
        <v>8317</v>
      </c>
      <c r="R404" t="s">
        <v>8322</v>
      </c>
      <c r="S404" s="20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10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30"/>
        <v>105</v>
      </c>
      <c r="P405">
        <f t="shared" si="31"/>
        <v>75.19</v>
      </c>
      <c r="Q405" s="14" t="s">
        <v>8317</v>
      </c>
      <c r="R405" t="s">
        <v>8322</v>
      </c>
      <c r="S405" s="20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10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30"/>
        <v>103</v>
      </c>
      <c r="P406">
        <f t="shared" si="31"/>
        <v>133.13999999999999</v>
      </c>
      <c r="Q406" s="14" t="s">
        <v>8317</v>
      </c>
      <c r="R406" t="s">
        <v>8322</v>
      </c>
      <c r="S406" s="20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10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30"/>
        <v>108</v>
      </c>
      <c r="P407">
        <f t="shared" si="31"/>
        <v>55.2</v>
      </c>
      <c r="Q407" s="14" t="s">
        <v>8317</v>
      </c>
      <c r="R407" t="s">
        <v>8322</v>
      </c>
      <c r="S407" s="20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10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30"/>
        <v>108</v>
      </c>
      <c r="P408">
        <f t="shared" si="31"/>
        <v>86.16</v>
      </c>
      <c r="Q408" s="14" t="s">
        <v>8317</v>
      </c>
      <c r="R408" t="s">
        <v>8322</v>
      </c>
      <c r="S408" s="20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10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30"/>
        <v>102</v>
      </c>
      <c r="P409">
        <f t="shared" si="31"/>
        <v>92.32</v>
      </c>
      <c r="Q409" s="14" t="s">
        <v>8317</v>
      </c>
      <c r="R409" t="s">
        <v>8322</v>
      </c>
      <c r="S409" s="20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10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30"/>
        <v>101</v>
      </c>
      <c r="P410">
        <f t="shared" si="31"/>
        <v>160.16</v>
      </c>
      <c r="Q410" s="14" t="s">
        <v>8317</v>
      </c>
      <c r="R410" t="s">
        <v>8322</v>
      </c>
      <c r="S410" s="20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10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30"/>
        <v>137</v>
      </c>
      <c r="P411">
        <f t="shared" si="31"/>
        <v>45.6</v>
      </c>
      <c r="Q411" s="14" t="s">
        <v>8317</v>
      </c>
      <c r="R411" t="s">
        <v>8322</v>
      </c>
      <c r="S411" s="20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10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30"/>
        <v>128</v>
      </c>
      <c r="P412">
        <f t="shared" si="31"/>
        <v>183.29</v>
      </c>
      <c r="Q412" s="14" t="s">
        <v>8317</v>
      </c>
      <c r="R412" t="s">
        <v>8322</v>
      </c>
      <c r="S412" s="20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10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30"/>
        <v>101</v>
      </c>
      <c r="P413">
        <f t="shared" si="31"/>
        <v>125.79</v>
      </c>
      <c r="Q413" s="14" t="s">
        <v>8317</v>
      </c>
      <c r="R413" t="s">
        <v>8322</v>
      </c>
      <c r="S413" s="20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10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30"/>
        <v>127</v>
      </c>
      <c r="P414">
        <f t="shared" si="31"/>
        <v>57.65</v>
      </c>
      <c r="Q414" s="14" t="s">
        <v>8317</v>
      </c>
      <c r="R414" t="s">
        <v>8322</v>
      </c>
      <c r="S414" s="20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10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30"/>
        <v>105</v>
      </c>
      <c r="P415">
        <f t="shared" si="31"/>
        <v>78.66</v>
      </c>
      <c r="Q415" s="14" t="s">
        <v>8317</v>
      </c>
      <c r="R415" t="s">
        <v>8322</v>
      </c>
      <c r="S415" s="20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10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30"/>
        <v>103</v>
      </c>
      <c r="P416">
        <f t="shared" si="31"/>
        <v>91.48</v>
      </c>
      <c r="Q416" s="14" t="s">
        <v>8317</v>
      </c>
      <c r="R416" t="s">
        <v>8322</v>
      </c>
      <c r="S416" s="20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10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30"/>
        <v>102</v>
      </c>
      <c r="P417">
        <f t="shared" si="31"/>
        <v>68.099999999999994</v>
      </c>
      <c r="Q417" s="14" t="s">
        <v>8317</v>
      </c>
      <c r="R417" t="s">
        <v>8322</v>
      </c>
      <c r="S417" s="20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10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30"/>
        <v>120</v>
      </c>
      <c r="P418">
        <f t="shared" si="31"/>
        <v>48.09</v>
      </c>
      <c r="Q418" s="14" t="s">
        <v>8317</v>
      </c>
      <c r="R418" t="s">
        <v>8322</v>
      </c>
      <c r="S418" s="20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10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30"/>
        <v>100</v>
      </c>
      <c r="P419">
        <f t="shared" si="31"/>
        <v>202.42</v>
      </c>
      <c r="Q419" s="14" t="s">
        <v>8317</v>
      </c>
      <c r="R419" t="s">
        <v>8322</v>
      </c>
      <c r="S419" s="20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10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30"/>
        <v>101</v>
      </c>
      <c r="P420">
        <f t="shared" si="31"/>
        <v>216.75</v>
      </c>
      <c r="Q420" s="14" t="s">
        <v>8317</v>
      </c>
      <c r="R420" t="s">
        <v>8322</v>
      </c>
      <c r="S420" s="20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10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30"/>
        <v>100</v>
      </c>
      <c r="P421">
        <f t="shared" si="31"/>
        <v>110.07</v>
      </c>
      <c r="Q421" s="14" t="s">
        <v>8317</v>
      </c>
      <c r="R421" t="s">
        <v>8322</v>
      </c>
      <c r="S421" s="20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10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30"/>
        <v>0</v>
      </c>
      <c r="P422">
        <f t="shared" si="31"/>
        <v>4.83</v>
      </c>
      <c r="Q422" s="14" t="s">
        <v>8317</v>
      </c>
      <c r="R422" t="s">
        <v>8323</v>
      </c>
      <c r="S422" s="20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10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30"/>
        <v>2</v>
      </c>
      <c r="P423">
        <f t="shared" si="31"/>
        <v>50.17</v>
      </c>
      <c r="Q423" s="14" t="s">
        <v>8317</v>
      </c>
      <c r="R423" t="s">
        <v>8323</v>
      </c>
      <c r="S423" s="20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10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30"/>
        <v>1</v>
      </c>
      <c r="P424">
        <f t="shared" si="31"/>
        <v>35.83</v>
      </c>
      <c r="Q424" s="14" t="s">
        <v>8317</v>
      </c>
      <c r="R424" t="s">
        <v>8323</v>
      </c>
      <c r="S424" s="20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10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30"/>
        <v>1</v>
      </c>
      <c r="P425">
        <f t="shared" si="31"/>
        <v>11.77</v>
      </c>
      <c r="Q425" s="14" t="s">
        <v>8317</v>
      </c>
      <c r="R425" t="s">
        <v>8323</v>
      </c>
      <c r="S425" s="20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10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30"/>
        <v>7</v>
      </c>
      <c r="P426">
        <f t="shared" si="31"/>
        <v>40.78</v>
      </c>
      <c r="Q426" s="14" t="s">
        <v>8317</v>
      </c>
      <c r="R426" t="s">
        <v>8323</v>
      </c>
      <c r="S426" s="20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10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30"/>
        <v>0</v>
      </c>
      <c r="P427">
        <f t="shared" si="31"/>
        <v>3</v>
      </c>
      <c r="Q427" s="14" t="s">
        <v>8317</v>
      </c>
      <c r="R427" t="s">
        <v>8323</v>
      </c>
      <c r="S427" s="20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10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30"/>
        <v>1</v>
      </c>
      <c r="P428">
        <f t="shared" si="31"/>
        <v>16.63</v>
      </c>
      <c r="Q428" s="14" t="s">
        <v>8317</v>
      </c>
      <c r="R428" t="s">
        <v>8323</v>
      </c>
      <c r="S428" s="20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10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30"/>
        <v>0</v>
      </c>
      <c r="P429">
        <f t="shared" si="31"/>
        <v>0</v>
      </c>
      <c r="Q429" s="14" t="s">
        <v>8317</v>
      </c>
      <c r="R429" t="s">
        <v>8323</v>
      </c>
      <c r="S429" s="20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10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30"/>
        <v>6</v>
      </c>
      <c r="P430">
        <f t="shared" si="31"/>
        <v>52</v>
      </c>
      <c r="Q430" s="14" t="s">
        <v>8317</v>
      </c>
      <c r="R430" t="s">
        <v>8323</v>
      </c>
      <c r="S430" s="20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10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30"/>
        <v>0</v>
      </c>
      <c r="P431">
        <f t="shared" si="31"/>
        <v>0</v>
      </c>
      <c r="Q431" s="14" t="s">
        <v>8317</v>
      </c>
      <c r="R431" t="s">
        <v>8323</v>
      </c>
      <c r="S431" s="20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10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30"/>
        <v>2</v>
      </c>
      <c r="P432">
        <f t="shared" si="31"/>
        <v>4.8</v>
      </c>
      <c r="Q432" s="14" t="s">
        <v>8317</v>
      </c>
      <c r="R432" t="s">
        <v>8323</v>
      </c>
      <c r="S432" s="20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10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30"/>
        <v>14</v>
      </c>
      <c r="P433">
        <f t="shared" si="31"/>
        <v>51.88</v>
      </c>
      <c r="Q433" s="14" t="s">
        <v>8317</v>
      </c>
      <c r="R433" t="s">
        <v>8323</v>
      </c>
      <c r="S433" s="20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10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30"/>
        <v>10</v>
      </c>
      <c r="P434">
        <f t="shared" si="31"/>
        <v>71.25</v>
      </c>
      <c r="Q434" s="14" t="s">
        <v>8317</v>
      </c>
      <c r="R434" t="s">
        <v>8323</v>
      </c>
      <c r="S434" s="20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10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30"/>
        <v>0</v>
      </c>
      <c r="P435">
        <f t="shared" si="31"/>
        <v>0</v>
      </c>
      <c r="Q435" s="14" t="s">
        <v>8317</v>
      </c>
      <c r="R435" t="s">
        <v>8323</v>
      </c>
      <c r="S435" s="20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10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30"/>
        <v>5</v>
      </c>
      <c r="P436">
        <f t="shared" si="31"/>
        <v>62.5</v>
      </c>
      <c r="Q436" s="14" t="s">
        <v>8317</v>
      </c>
      <c r="R436" t="s">
        <v>8323</v>
      </c>
      <c r="S436" s="20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10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30"/>
        <v>0</v>
      </c>
      <c r="P437">
        <f t="shared" si="31"/>
        <v>1</v>
      </c>
      <c r="Q437" s="14" t="s">
        <v>8317</v>
      </c>
      <c r="R437" t="s">
        <v>8323</v>
      </c>
      <c r="S437" s="20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10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30"/>
        <v>0</v>
      </c>
      <c r="P438">
        <f t="shared" si="31"/>
        <v>0</v>
      </c>
      <c r="Q438" s="14" t="s">
        <v>8317</v>
      </c>
      <c r="R438" t="s">
        <v>8323</v>
      </c>
      <c r="S438" s="20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10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30"/>
        <v>0</v>
      </c>
      <c r="P439">
        <f t="shared" si="31"/>
        <v>0</v>
      </c>
      <c r="Q439" s="14" t="s">
        <v>8317</v>
      </c>
      <c r="R439" t="s">
        <v>8323</v>
      </c>
      <c r="S439" s="20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10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30"/>
        <v>9</v>
      </c>
      <c r="P440">
        <f t="shared" si="31"/>
        <v>170.55</v>
      </c>
      <c r="Q440" s="14" t="s">
        <v>8317</v>
      </c>
      <c r="R440" t="s">
        <v>8323</v>
      </c>
      <c r="S440" s="20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10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30"/>
        <v>0</v>
      </c>
      <c r="P441">
        <f t="shared" si="31"/>
        <v>0</v>
      </c>
      <c r="Q441" s="14" t="s">
        <v>8317</v>
      </c>
      <c r="R441" t="s">
        <v>8323</v>
      </c>
      <c r="S441" s="20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10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30"/>
        <v>0</v>
      </c>
      <c r="P442">
        <f t="shared" si="31"/>
        <v>5</v>
      </c>
      <c r="Q442" s="14" t="s">
        <v>8317</v>
      </c>
      <c r="R442" t="s">
        <v>8323</v>
      </c>
      <c r="S442" s="20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10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30"/>
        <v>0</v>
      </c>
      <c r="P443">
        <f t="shared" si="31"/>
        <v>0</v>
      </c>
      <c r="Q443" s="14" t="s">
        <v>8317</v>
      </c>
      <c r="R443" t="s">
        <v>8323</v>
      </c>
      <c r="S443" s="20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s="3" t="s">
        <v>443</v>
      </c>
      <c r="C444" s="10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30"/>
        <v>39</v>
      </c>
      <c r="P444">
        <f t="shared" si="31"/>
        <v>393.59</v>
      </c>
      <c r="Q444" s="14" t="s">
        <v>8317</v>
      </c>
      <c r="R444" t="s">
        <v>8323</v>
      </c>
      <c r="S444" s="20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10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30"/>
        <v>0</v>
      </c>
      <c r="P445">
        <f t="shared" si="31"/>
        <v>5</v>
      </c>
      <c r="Q445" s="14" t="s">
        <v>8317</v>
      </c>
      <c r="R445" t="s">
        <v>8323</v>
      </c>
      <c r="S445" s="20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10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30"/>
        <v>5</v>
      </c>
      <c r="P446">
        <f t="shared" si="31"/>
        <v>50</v>
      </c>
      <c r="Q446" s="14" t="s">
        <v>8317</v>
      </c>
      <c r="R446" t="s">
        <v>8323</v>
      </c>
      <c r="S446" s="20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10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30"/>
        <v>0</v>
      </c>
      <c r="P447">
        <f t="shared" si="31"/>
        <v>1</v>
      </c>
      <c r="Q447" s="14" t="s">
        <v>8317</v>
      </c>
      <c r="R447" t="s">
        <v>8323</v>
      </c>
      <c r="S447" s="20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10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30"/>
        <v>7</v>
      </c>
      <c r="P448">
        <f t="shared" si="31"/>
        <v>47.88</v>
      </c>
      <c r="Q448" s="14" t="s">
        <v>8317</v>
      </c>
      <c r="R448" t="s">
        <v>8323</v>
      </c>
      <c r="S448" s="20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10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30"/>
        <v>0</v>
      </c>
      <c r="P449">
        <f t="shared" si="31"/>
        <v>5</v>
      </c>
      <c r="Q449" s="14" t="s">
        <v>8317</v>
      </c>
      <c r="R449" t="s">
        <v>8323</v>
      </c>
      <c r="S449" s="20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10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ref="O450:O513" si="35">ROUND(E450/D450*100,0)</f>
        <v>3</v>
      </c>
      <c r="P450">
        <f t="shared" ref="P450:P513" si="36">IFERROR(ROUND(E450/L450,2),0)</f>
        <v>20.5</v>
      </c>
      <c r="Q450" s="14" t="s">
        <v>8317</v>
      </c>
      <c r="R450" t="s">
        <v>8323</v>
      </c>
      <c r="S450" s="20">
        <f t="shared" ref="S450:S513" si="37">(((J450/60)/60)/24)+DATE(1970,1,1)</f>
        <v>41753.758043981477</v>
      </c>
      <c r="T450" s="20">
        <f t="shared" ref="T450:T513" si="38">(((I450/60)/60)/24)+DATE(1970,1,1)</f>
        <v>41773.758043981477</v>
      </c>
      <c r="U450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10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si="35"/>
        <v>2</v>
      </c>
      <c r="P451">
        <f t="shared" si="36"/>
        <v>9</v>
      </c>
      <c r="Q451" s="14" t="s">
        <v>8317</v>
      </c>
      <c r="R451" t="s">
        <v>8323</v>
      </c>
      <c r="S451" s="20">
        <f t="shared" si="37"/>
        <v>41534.568113425928</v>
      </c>
      <c r="T451" s="20">
        <f t="shared" si="38"/>
        <v>41564.568113425928</v>
      </c>
      <c r="U451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10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35"/>
        <v>1</v>
      </c>
      <c r="P452">
        <f t="shared" si="36"/>
        <v>56.57</v>
      </c>
      <c r="Q452" s="14" t="s">
        <v>8317</v>
      </c>
      <c r="R452" t="s">
        <v>8323</v>
      </c>
      <c r="S452" s="20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10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35"/>
        <v>0</v>
      </c>
      <c r="P453">
        <f t="shared" si="36"/>
        <v>0</v>
      </c>
      <c r="Q453" s="14" t="s">
        <v>8317</v>
      </c>
      <c r="R453" t="s">
        <v>8323</v>
      </c>
      <c r="S453" s="20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10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35"/>
        <v>64</v>
      </c>
      <c r="P454">
        <f t="shared" si="36"/>
        <v>40</v>
      </c>
      <c r="Q454" s="14" t="s">
        <v>8317</v>
      </c>
      <c r="R454" t="s">
        <v>8323</v>
      </c>
      <c r="S454" s="20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10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35"/>
        <v>0</v>
      </c>
      <c r="P455">
        <f t="shared" si="36"/>
        <v>13</v>
      </c>
      <c r="Q455" s="14" t="s">
        <v>8317</v>
      </c>
      <c r="R455" t="s">
        <v>8323</v>
      </c>
      <c r="S455" s="20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10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35"/>
        <v>1</v>
      </c>
      <c r="P456">
        <f t="shared" si="36"/>
        <v>16.399999999999999</v>
      </c>
      <c r="Q456" s="14" t="s">
        <v>8317</v>
      </c>
      <c r="R456" t="s">
        <v>8323</v>
      </c>
      <c r="S456" s="20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10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35"/>
        <v>0</v>
      </c>
      <c r="P457">
        <f t="shared" si="36"/>
        <v>22.5</v>
      </c>
      <c r="Q457" s="14" t="s">
        <v>8317</v>
      </c>
      <c r="R457" t="s">
        <v>8323</v>
      </c>
      <c r="S457" s="20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10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35"/>
        <v>1</v>
      </c>
      <c r="P458">
        <f t="shared" si="36"/>
        <v>20.329999999999998</v>
      </c>
      <c r="Q458" s="14" t="s">
        <v>8317</v>
      </c>
      <c r="R458" t="s">
        <v>8323</v>
      </c>
      <c r="S458" s="20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10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35"/>
        <v>0</v>
      </c>
      <c r="P459">
        <f t="shared" si="36"/>
        <v>0</v>
      </c>
      <c r="Q459" s="14" t="s">
        <v>8317</v>
      </c>
      <c r="R459" t="s">
        <v>8323</v>
      </c>
      <c r="S459" s="20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10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35"/>
        <v>8</v>
      </c>
      <c r="P460">
        <f t="shared" si="36"/>
        <v>16.760000000000002</v>
      </c>
      <c r="Q460" s="14" t="s">
        <v>8317</v>
      </c>
      <c r="R460" t="s">
        <v>8323</v>
      </c>
      <c r="S460" s="20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10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35"/>
        <v>0</v>
      </c>
      <c r="P461">
        <f t="shared" si="36"/>
        <v>25</v>
      </c>
      <c r="Q461" s="14" t="s">
        <v>8317</v>
      </c>
      <c r="R461" t="s">
        <v>8323</v>
      </c>
      <c r="S461" s="20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10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35"/>
        <v>0</v>
      </c>
      <c r="P462">
        <f t="shared" si="36"/>
        <v>12.5</v>
      </c>
      <c r="Q462" s="14" t="s">
        <v>8317</v>
      </c>
      <c r="R462" t="s">
        <v>8323</v>
      </c>
      <c r="S462" s="20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10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35"/>
        <v>0</v>
      </c>
      <c r="P463">
        <f t="shared" si="36"/>
        <v>0</v>
      </c>
      <c r="Q463" s="14" t="s">
        <v>8317</v>
      </c>
      <c r="R463" t="s">
        <v>8323</v>
      </c>
      <c r="S463" s="20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10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35"/>
        <v>0</v>
      </c>
      <c r="P464">
        <f t="shared" si="36"/>
        <v>0</v>
      </c>
      <c r="Q464" s="14" t="s">
        <v>8317</v>
      </c>
      <c r="R464" t="s">
        <v>8323</v>
      </c>
      <c r="S464" s="20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10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35"/>
        <v>2</v>
      </c>
      <c r="P465">
        <f t="shared" si="36"/>
        <v>113.64</v>
      </c>
      <c r="Q465" s="14" t="s">
        <v>8317</v>
      </c>
      <c r="R465" t="s">
        <v>8323</v>
      </c>
      <c r="S465" s="20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10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35"/>
        <v>0</v>
      </c>
      <c r="P466">
        <f t="shared" si="36"/>
        <v>1</v>
      </c>
      <c r="Q466" s="14" t="s">
        <v>8317</v>
      </c>
      <c r="R466" t="s">
        <v>8323</v>
      </c>
      <c r="S466" s="20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10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35"/>
        <v>27</v>
      </c>
      <c r="P467">
        <f t="shared" si="36"/>
        <v>17.25</v>
      </c>
      <c r="Q467" s="14" t="s">
        <v>8317</v>
      </c>
      <c r="R467" t="s">
        <v>8323</v>
      </c>
      <c r="S467" s="20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10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35"/>
        <v>1</v>
      </c>
      <c r="P468">
        <f t="shared" si="36"/>
        <v>15.2</v>
      </c>
      <c r="Q468" s="14" t="s">
        <v>8317</v>
      </c>
      <c r="R468" t="s">
        <v>8323</v>
      </c>
      <c r="S468" s="20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10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35"/>
        <v>22</v>
      </c>
      <c r="P469">
        <f t="shared" si="36"/>
        <v>110.64</v>
      </c>
      <c r="Q469" s="14" t="s">
        <v>8317</v>
      </c>
      <c r="R469" t="s">
        <v>8323</v>
      </c>
      <c r="S469" s="20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10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35"/>
        <v>0</v>
      </c>
      <c r="P470">
        <f t="shared" si="36"/>
        <v>0</v>
      </c>
      <c r="Q470" s="14" t="s">
        <v>8317</v>
      </c>
      <c r="R470" t="s">
        <v>8323</v>
      </c>
      <c r="S470" s="20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10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35"/>
        <v>0</v>
      </c>
      <c r="P471">
        <f t="shared" si="36"/>
        <v>0</v>
      </c>
      <c r="Q471" s="14" t="s">
        <v>8317</v>
      </c>
      <c r="R471" t="s">
        <v>8323</v>
      </c>
      <c r="S471" s="20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10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35"/>
        <v>1</v>
      </c>
      <c r="P472">
        <f t="shared" si="36"/>
        <v>25.5</v>
      </c>
      <c r="Q472" s="14" t="s">
        <v>8317</v>
      </c>
      <c r="R472" t="s">
        <v>8323</v>
      </c>
      <c r="S472" s="20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10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35"/>
        <v>12</v>
      </c>
      <c r="P473">
        <f t="shared" si="36"/>
        <v>38.479999999999997</v>
      </c>
      <c r="Q473" s="14" t="s">
        <v>8317</v>
      </c>
      <c r="R473" t="s">
        <v>8323</v>
      </c>
      <c r="S473" s="20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10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35"/>
        <v>18</v>
      </c>
      <c r="P474">
        <f t="shared" si="36"/>
        <v>28.2</v>
      </c>
      <c r="Q474" s="14" t="s">
        <v>8317</v>
      </c>
      <c r="R474" t="s">
        <v>8323</v>
      </c>
      <c r="S474" s="20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10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35"/>
        <v>3</v>
      </c>
      <c r="P475">
        <f t="shared" si="36"/>
        <v>61.5</v>
      </c>
      <c r="Q475" s="14" t="s">
        <v>8317</v>
      </c>
      <c r="R475" t="s">
        <v>8323</v>
      </c>
      <c r="S475" s="20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10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35"/>
        <v>0</v>
      </c>
      <c r="P476">
        <f t="shared" si="36"/>
        <v>1</v>
      </c>
      <c r="Q476" s="14" t="s">
        <v>8317</v>
      </c>
      <c r="R476" t="s">
        <v>8323</v>
      </c>
      <c r="S476" s="20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10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35"/>
        <v>0</v>
      </c>
      <c r="P477">
        <f t="shared" si="36"/>
        <v>0</v>
      </c>
      <c r="Q477" s="14" t="s">
        <v>8317</v>
      </c>
      <c r="R477" t="s">
        <v>8323</v>
      </c>
      <c r="S477" s="20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10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35"/>
        <v>2</v>
      </c>
      <c r="P478">
        <f t="shared" si="36"/>
        <v>39.57</v>
      </c>
      <c r="Q478" s="14" t="s">
        <v>8317</v>
      </c>
      <c r="R478" t="s">
        <v>8323</v>
      </c>
      <c r="S478" s="20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10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35"/>
        <v>0</v>
      </c>
      <c r="P479">
        <f t="shared" si="36"/>
        <v>0</v>
      </c>
      <c r="Q479" s="14" t="s">
        <v>8317</v>
      </c>
      <c r="R479" t="s">
        <v>8323</v>
      </c>
      <c r="S479" s="20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10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35"/>
        <v>0</v>
      </c>
      <c r="P480">
        <f t="shared" si="36"/>
        <v>0</v>
      </c>
      <c r="Q480" s="14" t="s">
        <v>8317</v>
      </c>
      <c r="R480" t="s">
        <v>8323</v>
      </c>
      <c r="S480" s="20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10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35"/>
        <v>33</v>
      </c>
      <c r="P481">
        <f t="shared" si="36"/>
        <v>88.8</v>
      </c>
      <c r="Q481" s="14" t="s">
        <v>8317</v>
      </c>
      <c r="R481" t="s">
        <v>8323</v>
      </c>
      <c r="S481" s="20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10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35"/>
        <v>19</v>
      </c>
      <c r="P482">
        <f t="shared" si="36"/>
        <v>55.46</v>
      </c>
      <c r="Q482" s="14" t="s">
        <v>8317</v>
      </c>
      <c r="R482" t="s">
        <v>8323</v>
      </c>
      <c r="S482" s="20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10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35"/>
        <v>6</v>
      </c>
      <c r="P483">
        <f t="shared" si="36"/>
        <v>87.14</v>
      </c>
      <c r="Q483" s="14" t="s">
        <v>8317</v>
      </c>
      <c r="R483" t="s">
        <v>8323</v>
      </c>
      <c r="S483" s="20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10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35"/>
        <v>0</v>
      </c>
      <c r="P484">
        <f t="shared" si="36"/>
        <v>10</v>
      </c>
      <c r="Q484" s="14" t="s">
        <v>8317</v>
      </c>
      <c r="R484" t="s">
        <v>8323</v>
      </c>
      <c r="S484" s="20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10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35"/>
        <v>50</v>
      </c>
      <c r="P485">
        <f t="shared" si="36"/>
        <v>51.22</v>
      </c>
      <c r="Q485" s="14" t="s">
        <v>8317</v>
      </c>
      <c r="R485" t="s">
        <v>8323</v>
      </c>
      <c r="S485" s="20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10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35"/>
        <v>0</v>
      </c>
      <c r="P486">
        <f t="shared" si="36"/>
        <v>13.55</v>
      </c>
      <c r="Q486" s="14" t="s">
        <v>8317</v>
      </c>
      <c r="R486" t="s">
        <v>8323</v>
      </c>
      <c r="S486" s="20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10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35"/>
        <v>22</v>
      </c>
      <c r="P487">
        <f t="shared" si="36"/>
        <v>66.52</v>
      </c>
      <c r="Q487" s="14" t="s">
        <v>8317</v>
      </c>
      <c r="R487" t="s">
        <v>8323</v>
      </c>
      <c r="S487" s="20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10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35"/>
        <v>0</v>
      </c>
      <c r="P488">
        <f t="shared" si="36"/>
        <v>50</v>
      </c>
      <c r="Q488" s="14" t="s">
        <v>8317</v>
      </c>
      <c r="R488" t="s">
        <v>8323</v>
      </c>
      <c r="S488" s="20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10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35"/>
        <v>0</v>
      </c>
      <c r="P489">
        <f t="shared" si="36"/>
        <v>0</v>
      </c>
      <c r="Q489" s="14" t="s">
        <v>8317</v>
      </c>
      <c r="R489" t="s">
        <v>8323</v>
      </c>
      <c r="S489" s="20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10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35"/>
        <v>0</v>
      </c>
      <c r="P490">
        <f t="shared" si="36"/>
        <v>0</v>
      </c>
      <c r="Q490" s="14" t="s">
        <v>8317</v>
      </c>
      <c r="R490" t="s">
        <v>8323</v>
      </c>
      <c r="S490" s="20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10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35"/>
        <v>0</v>
      </c>
      <c r="P491">
        <f t="shared" si="36"/>
        <v>71.67</v>
      </c>
      <c r="Q491" s="14" t="s">
        <v>8317</v>
      </c>
      <c r="R491" t="s">
        <v>8323</v>
      </c>
      <c r="S491" s="20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s="3" t="s">
        <v>491</v>
      </c>
      <c r="C492" s="10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35"/>
        <v>0</v>
      </c>
      <c r="P492">
        <f t="shared" si="36"/>
        <v>0</v>
      </c>
      <c r="Q492" s="14" t="s">
        <v>8317</v>
      </c>
      <c r="R492" t="s">
        <v>8323</v>
      </c>
      <c r="S492" s="20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10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35"/>
        <v>0</v>
      </c>
      <c r="P493">
        <f t="shared" si="36"/>
        <v>0</v>
      </c>
      <c r="Q493" s="14" t="s">
        <v>8317</v>
      </c>
      <c r="R493" t="s">
        <v>8323</v>
      </c>
      <c r="S493" s="20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10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35"/>
        <v>0</v>
      </c>
      <c r="P494">
        <f t="shared" si="36"/>
        <v>0</v>
      </c>
      <c r="Q494" s="14" t="s">
        <v>8317</v>
      </c>
      <c r="R494" t="s">
        <v>8323</v>
      </c>
      <c r="S494" s="20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10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35"/>
        <v>0</v>
      </c>
      <c r="P495">
        <f t="shared" si="36"/>
        <v>0</v>
      </c>
      <c r="Q495" s="14" t="s">
        <v>8317</v>
      </c>
      <c r="R495" t="s">
        <v>8323</v>
      </c>
      <c r="S495" s="20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10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35"/>
        <v>0</v>
      </c>
      <c r="P496">
        <f t="shared" si="36"/>
        <v>10.33</v>
      </c>
      <c r="Q496" s="14" t="s">
        <v>8317</v>
      </c>
      <c r="R496" t="s">
        <v>8323</v>
      </c>
      <c r="S496" s="20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10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35"/>
        <v>0</v>
      </c>
      <c r="P497">
        <f t="shared" si="36"/>
        <v>0</v>
      </c>
      <c r="Q497" s="14" t="s">
        <v>8317</v>
      </c>
      <c r="R497" t="s">
        <v>8323</v>
      </c>
      <c r="S497" s="20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10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35"/>
        <v>0</v>
      </c>
      <c r="P498">
        <f t="shared" si="36"/>
        <v>1</v>
      </c>
      <c r="Q498" s="14" t="s">
        <v>8317</v>
      </c>
      <c r="R498" t="s">
        <v>8323</v>
      </c>
      <c r="S498" s="20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s="3" t="s">
        <v>498</v>
      </c>
      <c r="C499" s="10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35"/>
        <v>1</v>
      </c>
      <c r="P499">
        <f t="shared" si="36"/>
        <v>10</v>
      </c>
      <c r="Q499" s="14" t="s">
        <v>8317</v>
      </c>
      <c r="R499" t="s">
        <v>8323</v>
      </c>
      <c r="S499" s="20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10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35"/>
        <v>5</v>
      </c>
      <c r="P500">
        <f t="shared" si="36"/>
        <v>136.09</v>
      </c>
      <c r="Q500" s="14" t="s">
        <v>8317</v>
      </c>
      <c r="R500" t="s">
        <v>8323</v>
      </c>
      <c r="S500" s="20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10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35"/>
        <v>10</v>
      </c>
      <c r="P501">
        <f t="shared" si="36"/>
        <v>73.459999999999994</v>
      </c>
      <c r="Q501" s="14" t="s">
        <v>8317</v>
      </c>
      <c r="R501" t="s">
        <v>8323</v>
      </c>
      <c r="S501" s="20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10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35"/>
        <v>3</v>
      </c>
      <c r="P502">
        <f t="shared" si="36"/>
        <v>53.75</v>
      </c>
      <c r="Q502" s="14" t="s">
        <v>8317</v>
      </c>
      <c r="R502" t="s">
        <v>8323</v>
      </c>
      <c r="S502" s="20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10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35"/>
        <v>0</v>
      </c>
      <c r="P503">
        <f t="shared" si="36"/>
        <v>0</v>
      </c>
      <c r="Q503" s="14" t="s">
        <v>8317</v>
      </c>
      <c r="R503" t="s">
        <v>8323</v>
      </c>
      <c r="S503" s="20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10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35"/>
        <v>1</v>
      </c>
      <c r="P504">
        <f t="shared" si="36"/>
        <v>57.5</v>
      </c>
      <c r="Q504" s="14" t="s">
        <v>8317</v>
      </c>
      <c r="R504" t="s">
        <v>8323</v>
      </c>
      <c r="S504" s="20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10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35"/>
        <v>2</v>
      </c>
      <c r="P505">
        <f t="shared" si="36"/>
        <v>12.67</v>
      </c>
      <c r="Q505" s="14" t="s">
        <v>8317</v>
      </c>
      <c r="R505" t="s">
        <v>8323</v>
      </c>
      <c r="S505" s="20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10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35"/>
        <v>1</v>
      </c>
      <c r="P506">
        <f t="shared" si="36"/>
        <v>67</v>
      </c>
      <c r="Q506" s="14" t="s">
        <v>8317</v>
      </c>
      <c r="R506" t="s">
        <v>8323</v>
      </c>
      <c r="S506" s="20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10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35"/>
        <v>0</v>
      </c>
      <c r="P507">
        <f t="shared" si="36"/>
        <v>3.71</v>
      </c>
      <c r="Q507" s="14" t="s">
        <v>8317</v>
      </c>
      <c r="R507" t="s">
        <v>8323</v>
      </c>
      <c r="S507" s="20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10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35"/>
        <v>0</v>
      </c>
      <c r="P508">
        <f t="shared" si="36"/>
        <v>250</v>
      </c>
      <c r="Q508" s="14" t="s">
        <v>8317</v>
      </c>
      <c r="R508" t="s">
        <v>8323</v>
      </c>
      <c r="S508" s="20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10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35"/>
        <v>3</v>
      </c>
      <c r="P509">
        <f t="shared" si="36"/>
        <v>64</v>
      </c>
      <c r="Q509" s="14" t="s">
        <v>8317</v>
      </c>
      <c r="R509" t="s">
        <v>8323</v>
      </c>
      <c r="S509" s="20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10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35"/>
        <v>1</v>
      </c>
      <c r="P510">
        <f t="shared" si="36"/>
        <v>133.33000000000001</v>
      </c>
      <c r="Q510" s="14" t="s">
        <v>8317</v>
      </c>
      <c r="R510" t="s">
        <v>8323</v>
      </c>
      <c r="S510" s="20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10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35"/>
        <v>0</v>
      </c>
      <c r="P511">
        <f t="shared" si="36"/>
        <v>10</v>
      </c>
      <c r="Q511" s="14" t="s">
        <v>8317</v>
      </c>
      <c r="R511" t="s">
        <v>8323</v>
      </c>
      <c r="S511" s="20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10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35"/>
        <v>0</v>
      </c>
      <c r="P512">
        <f t="shared" si="36"/>
        <v>0</v>
      </c>
      <c r="Q512" s="14" t="s">
        <v>8317</v>
      </c>
      <c r="R512" t="s">
        <v>8323</v>
      </c>
      <c r="S512" s="20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10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35"/>
        <v>3</v>
      </c>
      <c r="P513">
        <f t="shared" si="36"/>
        <v>30</v>
      </c>
      <c r="Q513" s="14" t="s">
        <v>8317</v>
      </c>
      <c r="R513" t="s">
        <v>8323</v>
      </c>
      <c r="S513" s="20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10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ref="O514:O577" si="40">ROUND(E514/D514*100,0)</f>
        <v>0</v>
      </c>
      <c r="P514">
        <f t="shared" ref="P514:P577" si="41">IFERROR(ROUND(E514/L514,2),0)</f>
        <v>5.5</v>
      </c>
      <c r="Q514" s="14" t="s">
        <v>8317</v>
      </c>
      <c r="R514" t="s">
        <v>8323</v>
      </c>
      <c r="S514" s="20">
        <f t="shared" ref="S514:S577" si="42">(((J514/60)/60)/24)+DATE(1970,1,1)</f>
        <v>42649.742210648154</v>
      </c>
      <c r="T514" s="20">
        <f t="shared" ref="T514:T577" si="43">(((I514/60)/60)/24)+DATE(1970,1,1)</f>
        <v>42694.783877314811</v>
      </c>
      <c r="U514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10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si="40"/>
        <v>14</v>
      </c>
      <c r="P515">
        <f t="shared" si="41"/>
        <v>102.38</v>
      </c>
      <c r="Q515" s="14" t="s">
        <v>8317</v>
      </c>
      <c r="R515" t="s">
        <v>8323</v>
      </c>
      <c r="S515" s="20">
        <f t="shared" si="42"/>
        <v>42552.653993055559</v>
      </c>
      <c r="T515" s="20">
        <f t="shared" si="43"/>
        <v>42597.291666666672</v>
      </c>
      <c r="U515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10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40"/>
        <v>3</v>
      </c>
      <c r="P516">
        <f t="shared" si="41"/>
        <v>16.670000000000002</v>
      </c>
      <c r="Q516" s="14" t="s">
        <v>8317</v>
      </c>
      <c r="R516" t="s">
        <v>8323</v>
      </c>
      <c r="S516" s="20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10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40"/>
        <v>25</v>
      </c>
      <c r="P517">
        <f t="shared" si="41"/>
        <v>725.03</v>
      </c>
      <c r="Q517" s="14" t="s">
        <v>8317</v>
      </c>
      <c r="R517" t="s">
        <v>8323</v>
      </c>
      <c r="S517" s="20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10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40"/>
        <v>0</v>
      </c>
      <c r="P518">
        <f t="shared" si="41"/>
        <v>0</v>
      </c>
      <c r="Q518" s="14" t="s">
        <v>8317</v>
      </c>
      <c r="R518" t="s">
        <v>8323</v>
      </c>
      <c r="S518" s="20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10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40"/>
        <v>1</v>
      </c>
      <c r="P519">
        <f t="shared" si="41"/>
        <v>68.33</v>
      </c>
      <c r="Q519" s="14" t="s">
        <v>8317</v>
      </c>
      <c r="R519" t="s">
        <v>8323</v>
      </c>
      <c r="S519" s="20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10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40"/>
        <v>0</v>
      </c>
      <c r="P520">
        <f t="shared" si="41"/>
        <v>0</v>
      </c>
      <c r="Q520" s="14" t="s">
        <v>8317</v>
      </c>
      <c r="R520" t="s">
        <v>8323</v>
      </c>
      <c r="S520" s="20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10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40"/>
        <v>23</v>
      </c>
      <c r="P521">
        <f t="shared" si="41"/>
        <v>39.229999999999997</v>
      </c>
      <c r="Q521" s="14" t="s">
        <v>8317</v>
      </c>
      <c r="R521" t="s">
        <v>8323</v>
      </c>
      <c r="S521" s="20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10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40"/>
        <v>102</v>
      </c>
      <c r="P522">
        <f t="shared" si="41"/>
        <v>150.15</v>
      </c>
      <c r="Q522" s="14" t="s">
        <v>8308</v>
      </c>
      <c r="R522" t="s">
        <v>8309</v>
      </c>
      <c r="S522" s="20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30" x14ac:dyDescent="0.25">
      <c r="A523">
        <v>3600</v>
      </c>
      <c r="B523" s="3" t="s">
        <v>3599</v>
      </c>
      <c r="C523" s="10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t="b">
        <v>0</v>
      </c>
      <c r="L523">
        <v>4</v>
      </c>
      <c r="M523" t="b">
        <v>1</v>
      </c>
      <c r="N523" t="s">
        <v>8269</v>
      </c>
      <c r="O523" s="12">
        <f t="shared" si="40"/>
        <v>130</v>
      </c>
      <c r="P523">
        <f t="shared" si="41"/>
        <v>3.25</v>
      </c>
      <c r="Q523" s="14" t="s">
        <v>8308</v>
      </c>
      <c r="R523" t="s">
        <v>8309</v>
      </c>
      <c r="S523" s="20">
        <f t="shared" si="42"/>
        <v>42628.849120370374</v>
      </c>
      <c r="T523" s="20">
        <f t="shared" si="43"/>
        <v>42656.849120370374</v>
      </c>
      <c r="U523">
        <f t="shared" si="44"/>
        <v>2016</v>
      </c>
    </row>
    <row r="524" spans="1:21" ht="45" x14ac:dyDescent="0.25">
      <c r="A524">
        <v>3576</v>
      </c>
      <c r="B524" s="3" t="s">
        <v>3575</v>
      </c>
      <c r="C524" s="10" t="s">
        <v>7686</v>
      </c>
      <c r="D524" s="6">
        <v>100</v>
      </c>
      <c r="E524" s="8">
        <v>100</v>
      </c>
      <c r="F524" t="s">
        <v>8218</v>
      </c>
      <c r="G524" t="s">
        <v>8223</v>
      </c>
      <c r="H524" t="s">
        <v>8245</v>
      </c>
      <c r="I524">
        <v>1480947054</v>
      </c>
      <c r="J524">
        <v>1475759454</v>
      </c>
      <c r="K524" t="b">
        <v>0</v>
      </c>
      <c r="L524">
        <v>5</v>
      </c>
      <c r="M524" t="b">
        <v>1</v>
      </c>
      <c r="N524" t="s">
        <v>8269</v>
      </c>
      <c r="O524" s="12">
        <f t="shared" si="40"/>
        <v>100</v>
      </c>
      <c r="P524">
        <f t="shared" si="41"/>
        <v>20</v>
      </c>
      <c r="Q524" s="14" t="s">
        <v>8308</v>
      </c>
      <c r="R524" t="s">
        <v>8309</v>
      </c>
      <c r="S524" s="20">
        <f t="shared" si="42"/>
        <v>42649.54923611111</v>
      </c>
      <c r="T524" s="20">
        <f t="shared" si="43"/>
        <v>42709.590902777782</v>
      </c>
      <c r="U524">
        <f t="shared" si="44"/>
        <v>2016</v>
      </c>
    </row>
    <row r="525" spans="1:21" ht="45" hidden="1" x14ac:dyDescent="0.25">
      <c r="A525">
        <v>3745</v>
      </c>
      <c r="B525" s="3" t="s">
        <v>3742</v>
      </c>
      <c r="C525" s="10" t="s">
        <v>7855</v>
      </c>
      <c r="D525" s="6">
        <v>100</v>
      </c>
      <c r="E525" s="8">
        <v>10</v>
      </c>
      <c r="F525" t="s">
        <v>8220</v>
      </c>
      <c r="G525" t="s">
        <v>8223</v>
      </c>
      <c r="H525" t="s">
        <v>8245</v>
      </c>
      <c r="I525">
        <v>1407689102</v>
      </c>
      <c r="J525">
        <v>1405097102</v>
      </c>
      <c r="K525" t="b">
        <v>0</v>
      </c>
      <c r="L525">
        <v>1</v>
      </c>
      <c r="M525" t="b">
        <v>0</v>
      </c>
      <c r="N525" t="s">
        <v>8269</v>
      </c>
      <c r="O525" s="12">
        <f t="shared" si="40"/>
        <v>10</v>
      </c>
      <c r="P525">
        <f t="shared" si="41"/>
        <v>10</v>
      </c>
      <c r="Q525" s="14" t="s">
        <v>8308</v>
      </c>
      <c r="R525" t="s">
        <v>8309</v>
      </c>
      <c r="S525" s="20">
        <f t="shared" si="42"/>
        <v>41831.697939814818</v>
      </c>
      <c r="T525" s="20">
        <f t="shared" si="43"/>
        <v>41861.697939814818</v>
      </c>
      <c r="U525">
        <f t="shared" si="44"/>
        <v>2014</v>
      </c>
    </row>
    <row r="526" spans="1:21" ht="60" hidden="1" x14ac:dyDescent="0.25">
      <c r="A526">
        <v>524</v>
      </c>
      <c r="B526" s="3" t="s">
        <v>525</v>
      </c>
      <c r="C526" s="10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40"/>
        <v>109</v>
      </c>
      <c r="P526">
        <f t="shared" si="41"/>
        <v>29.26</v>
      </c>
      <c r="Q526" s="14" t="s">
        <v>8308</v>
      </c>
      <c r="R526" t="s">
        <v>8309</v>
      </c>
      <c r="S526" s="20">
        <f t="shared" si="42"/>
        <v>42492.717233796298</v>
      </c>
      <c r="T526" s="20">
        <f t="shared" si="43"/>
        <v>42522.717233796298</v>
      </c>
      <c r="U526">
        <f t="shared" si="44"/>
        <v>2016</v>
      </c>
    </row>
    <row r="527" spans="1:21" ht="45" x14ac:dyDescent="0.25">
      <c r="A527">
        <v>3830</v>
      </c>
      <c r="B527" s="3" t="s">
        <v>3827</v>
      </c>
      <c r="C527" s="10" t="s">
        <v>7939</v>
      </c>
      <c r="D527" s="6">
        <v>100</v>
      </c>
      <c r="E527" s="8">
        <v>225</v>
      </c>
      <c r="F527" t="s">
        <v>8218</v>
      </c>
      <c r="G527" t="s">
        <v>8223</v>
      </c>
      <c r="H527" t="s">
        <v>8245</v>
      </c>
      <c r="I527">
        <v>1464371211</v>
      </c>
      <c r="J527">
        <v>1463161611</v>
      </c>
      <c r="K527" t="b">
        <v>0</v>
      </c>
      <c r="L527">
        <v>3</v>
      </c>
      <c r="M527" t="b">
        <v>1</v>
      </c>
      <c r="N527" t="s">
        <v>8269</v>
      </c>
      <c r="O527" s="12">
        <f t="shared" si="40"/>
        <v>225</v>
      </c>
      <c r="P527">
        <f t="shared" si="41"/>
        <v>75</v>
      </c>
      <c r="Q527" s="14" t="s">
        <v>8308</v>
      </c>
      <c r="R527" t="s">
        <v>8309</v>
      </c>
      <c r="S527" s="20">
        <f t="shared" si="42"/>
        <v>42503.740868055553</v>
      </c>
      <c r="T527" s="20">
        <f t="shared" si="43"/>
        <v>42517.740868055553</v>
      </c>
      <c r="U527">
        <f t="shared" si="44"/>
        <v>2016</v>
      </c>
    </row>
    <row r="528" spans="1:21" ht="45" hidden="1" x14ac:dyDescent="0.25">
      <c r="A528">
        <v>526</v>
      </c>
      <c r="B528" s="3" t="s">
        <v>527</v>
      </c>
      <c r="C528" s="10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40"/>
        <v>114</v>
      </c>
      <c r="P528">
        <f t="shared" si="41"/>
        <v>74.349999999999994</v>
      </c>
      <c r="Q528" s="14" t="s">
        <v>8308</v>
      </c>
      <c r="R528" t="s">
        <v>8309</v>
      </c>
      <c r="S528" s="20">
        <f t="shared" si="42"/>
        <v>42192.591944444444</v>
      </c>
      <c r="T528" s="20">
        <f t="shared" si="43"/>
        <v>42223.708333333328</v>
      </c>
      <c r="U528">
        <f t="shared" si="44"/>
        <v>2015</v>
      </c>
    </row>
    <row r="529" spans="1:21" ht="45" hidden="1" x14ac:dyDescent="0.25">
      <c r="A529">
        <v>3925</v>
      </c>
      <c r="B529" s="3" t="s">
        <v>3922</v>
      </c>
      <c r="C529" s="10" t="s">
        <v>8033</v>
      </c>
      <c r="D529" s="6">
        <v>150</v>
      </c>
      <c r="E529" s="8">
        <v>15</v>
      </c>
      <c r="F529" t="s">
        <v>8220</v>
      </c>
      <c r="G529" t="s">
        <v>8223</v>
      </c>
      <c r="H529" t="s">
        <v>8245</v>
      </c>
      <c r="I529">
        <v>1406753639</v>
      </c>
      <c r="J529">
        <v>1404161639</v>
      </c>
      <c r="K529" t="b">
        <v>0</v>
      </c>
      <c r="L529">
        <v>3</v>
      </c>
      <c r="M529" t="b">
        <v>0</v>
      </c>
      <c r="N529" t="s">
        <v>8269</v>
      </c>
      <c r="O529" s="12">
        <f t="shared" si="40"/>
        <v>10</v>
      </c>
      <c r="P529">
        <f t="shared" si="41"/>
        <v>5</v>
      </c>
      <c r="Q529" s="14" t="s">
        <v>8308</v>
      </c>
      <c r="R529" t="s">
        <v>8309</v>
      </c>
      <c r="S529" s="20">
        <f t="shared" si="42"/>
        <v>41820.870821759258</v>
      </c>
      <c r="T529" s="20">
        <f t="shared" si="43"/>
        <v>41850.870821759258</v>
      </c>
      <c r="U529">
        <f t="shared" si="44"/>
        <v>2014</v>
      </c>
    </row>
    <row r="530" spans="1:21" ht="60" hidden="1" x14ac:dyDescent="0.25">
      <c r="A530">
        <v>4082</v>
      </c>
      <c r="B530" s="3" t="s">
        <v>4078</v>
      </c>
      <c r="C530" s="10" t="s">
        <v>8185</v>
      </c>
      <c r="D530" s="6">
        <v>150</v>
      </c>
      <c r="E530" s="8">
        <v>3</v>
      </c>
      <c r="F530" t="s">
        <v>8220</v>
      </c>
      <c r="G530" t="s">
        <v>8223</v>
      </c>
      <c r="H530" t="s">
        <v>8245</v>
      </c>
      <c r="I530">
        <v>1447542000</v>
      </c>
      <c r="J530">
        <v>1446179553</v>
      </c>
      <c r="K530" t="b">
        <v>0</v>
      </c>
      <c r="L530">
        <v>2</v>
      </c>
      <c r="M530" t="b">
        <v>0</v>
      </c>
      <c r="N530" t="s">
        <v>8269</v>
      </c>
      <c r="O530" s="12">
        <f t="shared" si="40"/>
        <v>2</v>
      </c>
      <c r="P530">
        <f t="shared" si="41"/>
        <v>1.5</v>
      </c>
      <c r="Q530" s="14" t="s">
        <v>8308</v>
      </c>
      <c r="R530" t="s">
        <v>8309</v>
      </c>
      <c r="S530" s="20">
        <f t="shared" si="42"/>
        <v>42307.189270833333</v>
      </c>
      <c r="T530" s="20">
        <f t="shared" si="43"/>
        <v>42322.958333333328</v>
      </c>
      <c r="U530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10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40"/>
        <v>130</v>
      </c>
      <c r="P531">
        <f t="shared" si="41"/>
        <v>86.94</v>
      </c>
      <c r="Q531" s="14" t="s">
        <v>8308</v>
      </c>
      <c r="R531" t="s">
        <v>8309</v>
      </c>
      <c r="S531" s="20">
        <f t="shared" si="42"/>
        <v>42725.031180555554</v>
      </c>
      <c r="T531" s="20">
        <f t="shared" si="43"/>
        <v>42746.208333333328</v>
      </c>
      <c r="U531">
        <f t="shared" si="44"/>
        <v>2016</v>
      </c>
    </row>
    <row r="532" spans="1:21" ht="60" hidden="1" x14ac:dyDescent="0.25">
      <c r="A532">
        <v>2886</v>
      </c>
      <c r="B532" s="3" t="s">
        <v>2886</v>
      </c>
      <c r="C532" s="10" t="s">
        <v>6996</v>
      </c>
      <c r="D532" s="6">
        <v>200</v>
      </c>
      <c r="E532" s="8">
        <v>10</v>
      </c>
      <c r="F532" t="s">
        <v>8220</v>
      </c>
      <c r="G532" t="s">
        <v>8223</v>
      </c>
      <c r="H532" t="s">
        <v>8245</v>
      </c>
      <c r="I532">
        <v>1442635140</v>
      </c>
      <c r="J532">
        <v>1442243484</v>
      </c>
      <c r="K532" t="b">
        <v>0</v>
      </c>
      <c r="L532">
        <v>1</v>
      </c>
      <c r="M532" t="b">
        <v>0</v>
      </c>
      <c r="N532" t="s">
        <v>8269</v>
      </c>
      <c r="O532" s="12">
        <f t="shared" si="40"/>
        <v>5</v>
      </c>
      <c r="P532">
        <f t="shared" si="41"/>
        <v>10</v>
      </c>
      <c r="Q532" s="14" t="s">
        <v>8308</v>
      </c>
      <c r="R532" t="s">
        <v>8309</v>
      </c>
      <c r="S532" s="20">
        <f t="shared" si="42"/>
        <v>42261.632916666669</v>
      </c>
      <c r="T532" s="20">
        <f t="shared" si="43"/>
        <v>42266.165972222225</v>
      </c>
      <c r="U532">
        <f t="shared" si="44"/>
        <v>2015</v>
      </c>
    </row>
    <row r="533" spans="1:21" ht="45" x14ac:dyDescent="0.25">
      <c r="A533">
        <v>3371</v>
      </c>
      <c r="B533" s="3" t="s">
        <v>3370</v>
      </c>
      <c r="C533" s="10" t="s">
        <v>7481</v>
      </c>
      <c r="D533" s="6">
        <v>200</v>
      </c>
      <c r="E533" s="8">
        <v>277</v>
      </c>
      <c r="F533" t="s">
        <v>8218</v>
      </c>
      <c r="G533" t="s">
        <v>8223</v>
      </c>
      <c r="H533" t="s">
        <v>8245</v>
      </c>
      <c r="I533">
        <v>1449089965</v>
      </c>
      <c r="J533">
        <v>1446670765</v>
      </c>
      <c r="K533" t="b">
        <v>0</v>
      </c>
      <c r="L533">
        <v>9</v>
      </c>
      <c r="M533" t="b">
        <v>1</v>
      </c>
      <c r="N533" t="s">
        <v>8269</v>
      </c>
      <c r="O533" s="12">
        <f t="shared" si="40"/>
        <v>139</v>
      </c>
      <c r="P533">
        <f t="shared" si="41"/>
        <v>30.78</v>
      </c>
      <c r="Q533" s="14" t="s">
        <v>8308</v>
      </c>
      <c r="R533" t="s">
        <v>8309</v>
      </c>
      <c r="S533" s="20">
        <f t="shared" si="42"/>
        <v>42312.874594907407</v>
      </c>
      <c r="T533" s="20">
        <f t="shared" si="43"/>
        <v>42340.874594907407</v>
      </c>
      <c r="U533">
        <f t="shared" si="44"/>
        <v>2015</v>
      </c>
    </row>
    <row r="534" spans="1:21" ht="45" x14ac:dyDescent="0.25">
      <c r="A534">
        <v>3415</v>
      </c>
      <c r="B534" s="3" t="s">
        <v>3414</v>
      </c>
      <c r="C534" s="10" t="s">
        <v>7525</v>
      </c>
      <c r="D534" s="6">
        <v>200</v>
      </c>
      <c r="E534" s="8">
        <v>200</v>
      </c>
      <c r="F534" t="s">
        <v>8218</v>
      </c>
      <c r="G534" t="s">
        <v>8223</v>
      </c>
      <c r="H534" t="s">
        <v>8245</v>
      </c>
      <c r="I534">
        <v>1460935800</v>
      </c>
      <c r="J534">
        <v>1459999656</v>
      </c>
      <c r="K534" t="b">
        <v>0</v>
      </c>
      <c r="L534">
        <v>9</v>
      </c>
      <c r="M534" t="b">
        <v>1</v>
      </c>
      <c r="N534" t="s">
        <v>8269</v>
      </c>
      <c r="O534" s="12">
        <f t="shared" si="40"/>
        <v>100</v>
      </c>
      <c r="P534">
        <f t="shared" si="41"/>
        <v>22.22</v>
      </c>
      <c r="Q534" s="14" t="s">
        <v>8308</v>
      </c>
      <c r="R534" t="s">
        <v>8309</v>
      </c>
      <c r="S534" s="20">
        <f t="shared" si="42"/>
        <v>42467.144166666665</v>
      </c>
      <c r="T534" s="20">
        <f t="shared" si="43"/>
        <v>42477.979166666672</v>
      </c>
      <c r="U534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10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40"/>
        <v>100</v>
      </c>
      <c r="P535">
        <f t="shared" si="41"/>
        <v>117.88</v>
      </c>
      <c r="Q535" s="14" t="s">
        <v>8308</v>
      </c>
      <c r="R535" t="s">
        <v>8309</v>
      </c>
      <c r="S535" s="20">
        <f t="shared" si="42"/>
        <v>42482.43478009259</v>
      </c>
      <c r="T535" s="20">
        <f t="shared" si="43"/>
        <v>42506.43478009259</v>
      </c>
      <c r="U535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10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40"/>
        <v>105</v>
      </c>
      <c r="P536">
        <f t="shared" si="41"/>
        <v>327.08</v>
      </c>
      <c r="Q536" s="14" t="s">
        <v>8308</v>
      </c>
      <c r="R536" t="s">
        <v>8309</v>
      </c>
      <c r="S536" s="20">
        <f t="shared" si="42"/>
        <v>42270.810995370368</v>
      </c>
      <c r="T536" s="20">
        <f t="shared" si="43"/>
        <v>42309.958333333328</v>
      </c>
      <c r="U536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10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40"/>
        <v>103</v>
      </c>
      <c r="P537">
        <f t="shared" si="41"/>
        <v>34.75</v>
      </c>
      <c r="Q537" s="14" t="s">
        <v>8308</v>
      </c>
      <c r="R537" t="s">
        <v>8309</v>
      </c>
      <c r="S537" s="20">
        <f t="shared" si="42"/>
        <v>42711.545196759253</v>
      </c>
      <c r="T537" s="20">
        <f t="shared" si="43"/>
        <v>42741.545196759253</v>
      </c>
      <c r="U537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10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40"/>
        <v>118</v>
      </c>
      <c r="P538">
        <f t="shared" si="41"/>
        <v>100.06</v>
      </c>
      <c r="Q538" s="14" t="s">
        <v>8308</v>
      </c>
      <c r="R538" t="s">
        <v>8309</v>
      </c>
      <c r="S538" s="20">
        <f t="shared" si="42"/>
        <v>42179.344988425932</v>
      </c>
      <c r="T538" s="20">
        <f t="shared" si="43"/>
        <v>42219.75</v>
      </c>
      <c r="U538">
        <f t="shared" si="44"/>
        <v>2015</v>
      </c>
    </row>
    <row r="539" spans="1:21" ht="45" x14ac:dyDescent="0.25">
      <c r="A539">
        <v>3423</v>
      </c>
      <c r="B539" s="3" t="s">
        <v>3422</v>
      </c>
      <c r="C539" s="10" t="s">
        <v>7533</v>
      </c>
      <c r="D539" s="6">
        <v>250</v>
      </c>
      <c r="E539" s="8">
        <v>350</v>
      </c>
      <c r="F539" t="s">
        <v>8218</v>
      </c>
      <c r="G539" t="s">
        <v>8223</v>
      </c>
      <c r="H539" t="s">
        <v>8245</v>
      </c>
      <c r="I539">
        <v>1429912341</v>
      </c>
      <c r="J539">
        <v>1427320341</v>
      </c>
      <c r="K539" t="b">
        <v>0</v>
      </c>
      <c r="L539">
        <v>10</v>
      </c>
      <c r="M539" t="b">
        <v>1</v>
      </c>
      <c r="N539" t="s">
        <v>8269</v>
      </c>
      <c r="O539" s="12">
        <f t="shared" si="40"/>
        <v>140</v>
      </c>
      <c r="P539">
        <f t="shared" si="41"/>
        <v>35</v>
      </c>
      <c r="Q539" s="14" t="s">
        <v>8308</v>
      </c>
      <c r="R539" t="s">
        <v>8309</v>
      </c>
      <c r="S539" s="20">
        <f t="shared" si="42"/>
        <v>42088.911354166667</v>
      </c>
      <c r="T539" s="20">
        <f t="shared" si="43"/>
        <v>42118.911354166667</v>
      </c>
      <c r="U539">
        <f t="shared" si="44"/>
        <v>2015</v>
      </c>
    </row>
    <row r="540" spans="1:21" ht="60" x14ac:dyDescent="0.25">
      <c r="A540">
        <v>3442</v>
      </c>
      <c r="B540" s="3" t="s">
        <v>3441</v>
      </c>
      <c r="C540" s="10" t="s">
        <v>7552</v>
      </c>
      <c r="D540" s="6">
        <v>250</v>
      </c>
      <c r="E540" s="8">
        <v>250</v>
      </c>
      <c r="F540" t="s">
        <v>8218</v>
      </c>
      <c r="G540" t="s">
        <v>8223</v>
      </c>
      <c r="H540" t="s">
        <v>8245</v>
      </c>
      <c r="I540">
        <v>1433016672</v>
      </c>
      <c r="J540">
        <v>1430424672</v>
      </c>
      <c r="K540" t="b">
        <v>0</v>
      </c>
      <c r="L540">
        <v>8</v>
      </c>
      <c r="M540" t="b">
        <v>1</v>
      </c>
      <c r="N540" t="s">
        <v>8269</v>
      </c>
      <c r="O540" s="12">
        <f t="shared" si="40"/>
        <v>100</v>
      </c>
      <c r="P540">
        <f t="shared" si="41"/>
        <v>31.25</v>
      </c>
      <c r="Q540" s="14" t="s">
        <v>8308</v>
      </c>
      <c r="R540" t="s">
        <v>8309</v>
      </c>
      <c r="S540" s="20">
        <f t="shared" si="42"/>
        <v>42124.841111111105</v>
      </c>
      <c r="T540" s="20">
        <f t="shared" si="43"/>
        <v>42154.841111111105</v>
      </c>
      <c r="U540">
        <f t="shared" si="44"/>
        <v>2015</v>
      </c>
    </row>
    <row r="541" spans="1:21" ht="45" hidden="1" x14ac:dyDescent="0.25">
      <c r="A541">
        <v>539</v>
      </c>
      <c r="B541" s="3" t="s">
        <v>540</v>
      </c>
      <c r="C541" s="10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40"/>
        <v>101</v>
      </c>
      <c r="P541">
        <f t="shared" si="41"/>
        <v>25.16</v>
      </c>
      <c r="Q541" s="14" t="s">
        <v>8308</v>
      </c>
      <c r="R541" t="s">
        <v>8309</v>
      </c>
      <c r="S541" s="20">
        <f t="shared" si="42"/>
        <v>42535.049849537041</v>
      </c>
      <c r="T541" s="20">
        <f t="shared" si="43"/>
        <v>42556.049849537041</v>
      </c>
      <c r="U541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10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40"/>
        <v>0</v>
      </c>
      <c r="P542">
        <f t="shared" si="41"/>
        <v>1</v>
      </c>
      <c r="Q542" s="14" t="s">
        <v>8324</v>
      </c>
      <c r="R542" t="s">
        <v>8325</v>
      </c>
      <c r="S542" s="20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10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40"/>
        <v>1</v>
      </c>
      <c r="P543">
        <f t="shared" si="41"/>
        <v>25</v>
      </c>
      <c r="Q543" s="14" t="s">
        <v>8324</v>
      </c>
      <c r="R543" t="s">
        <v>8325</v>
      </c>
      <c r="S543" s="20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10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40"/>
        <v>0</v>
      </c>
      <c r="P544">
        <f t="shared" si="41"/>
        <v>1</v>
      </c>
      <c r="Q544" s="14" t="s">
        <v>8324</v>
      </c>
      <c r="R544" t="s">
        <v>8325</v>
      </c>
      <c r="S544" s="20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10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40"/>
        <v>0</v>
      </c>
      <c r="P545">
        <f t="shared" si="41"/>
        <v>35</v>
      </c>
      <c r="Q545" s="14" t="s">
        <v>8324</v>
      </c>
      <c r="R545" t="s">
        <v>8325</v>
      </c>
      <c r="S545" s="20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10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40"/>
        <v>1</v>
      </c>
      <c r="P546">
        <f t="shared" si="41"/>
        <v>3</v>
      </c>
      <c r="Q546" s="14" t="s">
        <v>8324</v>
      </c>
      <c r="R546" t="s">
        <v>8325</v>
      </c>
      <c r="S546" s="20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10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40"/>
        <v>27</v>
      </c>
      <c r="P547">
        <f t="shared" si="41"/>
        <v>402.71</v>
      </c>
      <c r="Q547" s="14" t="s">
        <v>8324</v>
      </c>
      <c r="R547" t="s">
        <v>8325</v>
      </c>
      <c r="S547" s="20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10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40"/>
        <v>0</v>
      </c>
      <c r="P548">
        <f t="shared" si="41"/>
        <v>26</v>
      </c>
      <c r="Q548" s="14" t="s">
        <v>8324</v>
      </c>
      <c r="R548" t="s">
        <v>8325</v>
      </c>
      <c r="S548" s="20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10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40"/>
        <v>0</v>
      </c>
      <c r="P549">
        <f t="shared" si="41"/>
        <v>0</v>
      </c>
      <c r="Q549" s="14" t="s">
        <v>8324</v>
      </c>
      <c r="R549" t="s">
        <v>8325</v>
      </c>
      <c r="S549" s="20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10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40"/>
        <v>0</v>
      </c>
      <c r="P550">
        <f t="shared" si="41"/>
        <v>9</v>
      </c>
      <c r="Q550" s="14" t="s">
        <v>8324</v>
      </c>
      <c r="R550" t="s">
        <v>8325</v>
      </c>
      <c r="S550" s="20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10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40"/>
        <v>3</v>
      </c>
      <c r="P551">
        <f t="shared" si="41"/>
        <v>8.5</v>
      </c>
      <c r="Q551" s="14" t="s">
        <v>8324</v>
      </c>
      <c r="R551" t="s">
        <v>8325</v>
      </c>
      <c r="S551" s="20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10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40"/>
        <v>1</v>
      </c>
      <c r="P552">
        <f t="shared" si="41"/>
        <v>8.75</v>
      </c>
      <c r="Q552" s="14" t="s">
        <v>8324</v>
      </c>
      <c r="R552" t="s">
        <v>8325</v>
      </c>
      <c r="S552" s="20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10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40"/>
        <v>5</v>
      </c>
      <c r="P553">
        <f t="shared" si="41"/>
        <v>135.04</v>
      </c>
      <c r="Q553" s="14" t="s">
        <v>8324</v>
      </c>
      <c r="R553" t="s">
        <v>8325</v>
      </c>
      <c r="S553" s="20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10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40"/>
        <v>0</v>
      </c>
      <c r="P554">
        <f t="shared" si="41"/>
        <v>0</v>
      </c>
      <c r="Q554" s="14" t="s">
        <v>8324</v>
      </c>
      <c r="R554" t="s">
        <v>8325</v>
      </c>
      <c r="S554" s="20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10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40"/>
        <v>0</v>
      </c>
      <c r="P555">
        <f t="shared" si="41"/>
        <v>20.5</v>
      </c>
      <c r="Q555" s="14" t="s">
        <v>8324</v>
      </c>
      <c r="R555" t="s">
        <v>8325</v>
      </c>
      <c r="S555" s="20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10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40"/>
        <v>37</v>
      </c>
      <c r="P556">
        <f t="shared" si="41"/>
        <v>64.36</v>
      </c>
      <c r="Q556" s="14" t="s">
        <v>8324</v>
      </c>
      <c r="R556" t="s">
        <v>8325</v>
      </c>
      <c r="S556" s="20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10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40"/>
        <v>0</v>
      </c>
      <c r="P557">
        <f t="shared" si="41"/>
        <v>0</v>
      </c>
      <c r="Q557" s="14" t="s">
        <v>8324</v>
      </c>
      <c r="R557" t="s">
        <v>8325</v>
      </c>
      <c r="S557" s="20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10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40"/>
        <v>3</v>
      </c>
      <c r="P558">
        <f t="shared" si="41"/>
        <v>200</v>
      </c>
      <c r="Q558" s="14" t="s">
        <v>8324</v>
      </c>
      <c r="R558" t="s">
        <v>8325</v>
      </c>
      <c r="S558" s="20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10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40"/>
        <v>1</v>
      </c>
      <c r="P559">
        <f t="shared" si="41"/>
        <v>68.3</v>
      </c>
      <c r="Q559" s="14" t="s">
        <v>8324</v>
      </c>
      <c r="R559" t="s">
        <v>8325</v>
      </c>
      <c r="S559" s="20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10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40"/>
        <v>0</v>
      </c>
      <c r="P560">
        <f t="shared" si="41"/>
        <v>0</v>
      </c>
      <c r="Q560" s="14" t="s">
        <v>8324</v>
      </c>
      <c r="R560" t="s">
        <v>8325</v>
      </c>
      <c r="S560" s="20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10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40"/>
        <v>0</v>
      </c>
      <c r="P561">
        <f t="shared" si="41"/>
        <v>50</v>
      </c>
      <c r="Q561" s="14" t="s">
        <v>8324</v>
      </c>
      <c r="R561" t="s">
        <v>8325</v>
      </c>
      <c r="S561" s="20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10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40"/>
        <v>0</v>
      </c>
      <c r="P562">
        <f t="shared" si="41"/>
        <v>4</v>
      </c>
      <c r="Q562" s="14" t="s">
        <v>8324</v>
      </c>
      <c r="R562" t="s">
        <v>8325</v>
      </c>
      <c r="S562" s="20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10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40"/>
        <v>0</v>
      </c>
      <c r="P563">
        <f t="shared" si="41"/>
        <v>27.5</v>
      </c>
      <c r="Q563" s="14" t="s">
        <v>8324</v>
      </c>
      <c r="R563" t="s">
        <v>8325</v>
      </c>
      <c r="S563" s="20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10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40"/>
        <v>0</v>
      </c>
      <c r="P564">
        <f t="shared" si="41"/>
        <v>0</v>
      </c>
      <c r="Q564" s="14" t="s">
        <v>8324</v>
      </c>
      <c r="R564" t="s">
        <v>8325</v>
      </c>
      <c r="S564" s="20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10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40"/>
        <v>0</v>
      </c>
      <c r="P565">
        <f t="shared" si="41"/>
        <v>34</v>
      </c>
      <c r="Q565" s="14" t="s">
        <v>8324</v>
      </c>
      <c r="R565" t="s">
        <v>8325</v>
      </c>
      <c r="S565" s="20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10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40"/>
        <v>0</v>
      </c>
      <c r="P566">
        <f t="shared" si="41"/>
        <v>1</v>
      </c>
      <c r="Q566" s="14" t="s">
        <v>8324</v>
      </c>
      <c r="R566" t="s">
        <v>8325</v>
      </c>
      <c r="S566" s="20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10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40"/>
        <v>0</v>
      </c>
      <c r="P567">
        <f t="shared" si="41"/>
        <v>0</v>
      </c>
      <c r="Q567" s="14" t="s">
        <v>8324</v>
      </c>
      <c r="R567" t="s">
        <v>8325</v>
      </c>
      <c r="S567" s="20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10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40"/>
        <v>0</v>
      </c>
      <c r="P568">
        <f t="shared" si="41"/>
        <v>1</v>
      </c>
      <c r="Q568" s="14" t="s">
        <v>8324</v>
      </c>
      <c r="R568" t="s">
        <v>8325</v>
      </c>
      <c r="S568" s="20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10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40"/>
        <v>0</v>
      </c>
      <c r="P569">
        <f t="shared" si="41"/>
        <v>0</v>
      </c>
      <c r="Q569" s="14" t="s">
        <v>8324</v>
      </c>
      <c r="R569" t="s">
        <v>8325</v>
      </c>
      <c r="S569" s="20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10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40"/>
        <v>1</v>
      </c>
      <c r="P570">
        <f t="shared" si="41"/>
        <v>49</v>
      </c>
      <c r="Q570" s="14" t="s">
        <v>8324</v>
      </c>
      <c r="R570" t="s">
        <v>8325</v>
      </c>
      <c r="S570" s="20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10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40"/>
        <v>1</v>
      </c>
      <c r="P571">
        <f t="shared" si="41"/>
        <v>20</v>
      </c>
      <c r="Q571" s="14" t="s">
        <v>8324</v>
      </c>
      <c r="R571" t="s">
        <v>8325</v>
      </c>
      <c r="S571" s="20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10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40"/>
        <v>0</v>
      </c>
      <c r="P572">
        <f t="shared" si="41"/>
        <v>142</v>
      </c>
      <c r="Q572" s="14" t="s">
        <v>8324</v>
      </c>
      <c r="R572" t="s">
        <v>8325</v>
      </c>
      <c r="S572" s="20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10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40"/>
        <v>0</v>
      </c>
      <c r="P573">
        <f t="shared" si="41"/>
        <v>53</v>
      </c>
      <c r="Q573" s="14" t="s">
        <v>8324</v>
      </c>
      <c r="R573" t="s">
        <v>8325</v>
      </c>
      <c r="S573" s="20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10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40"/>
        <v>0</v>
      </c>
      <c r="P574">
        <f t="shared" si="41"/>
        <v>0</v>
      </c>
      <c r="Q574" s="14" t="s">
        <v>8324</v>
      </c>
      <c r="R574" t="s">
        <v>8325</v>
      </c>
      <c r="S574" s="20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10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40"/>
        <v>0</v>
      </c>
      <c r="P575">
        <f t="shared" si="41"/>
        <v>38.44</v>
      </c>
      <c r="Q575" s="14" t="s">
        <v>8324</v>
      </c>
      <c r="R575" t="s">
        <v>8325</v>
      </c>
      <c r="S575" s="20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10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40"/>
        <v>1</v>
      </c>
      <c r="P576">
        <f t="shared" si="41"/>
        <v>20</v>
      </c>
      <c r="Q576" s="14" t="s">
        <v>8324</v>
      </c>
      <c r="R576" t="s">
        <v>8325</v>
      </c>
      <c r="S576" s="20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10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40"/>
        <v>0</v>
      </c>
      <c r="P577">
        <f t="shared" si="41"/>
        <v>64.75</v>
      </c>
      <c r="Q577" s="14" t="s">
        <v>8324</v>
      </c>
      <c r="R577" t="s">
        <v>8325</v>
      </c>
      <c r="S577" s="20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10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ref="O578:O641" si="45">ROUND(E578/D578*100,0)</f>
        <v>0</v>
      </c>
      <c r="P578">
        <f t="shared" ref="P578:P641" si="46">IFERROR(ROUND(E578/L578,2),0)</f>
        <v>1</v>
      </c>
      <c r="Q578" s="14" t="s">
        <v>8324</v>
      </c>
      <c r="R578" t="s">
        <v>8325</v>
      </c>
      <c r="S578" s="20">
        <f t="shared" ref="S578:S641" si="47">(((J578/60)/60)/24)+DATE(1970,1,1)</f>
        <v>42031.471666666665</v>
      </c>
      <c r="T578" s="20">
        <f t="shared" ref="T578:T641" si="48">(((I578/60)/60)/24)+DATE(1970,1,1)</f>
        <v>42091.43</v>
      </c>
      <c r="U578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10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si="45"/>
        <v>0</v>
      </c>
      <c r="P579">
        <f t="shared" si="46"/>
        <v>10</v>
      </c>
      <c r="Q579" s="14" t="s">
        <v>8324</v>
      </c>
      <c r="R579" t="s">
        <v>8325</v>
      </c>
      <c r="S579" s="20">
        <f t="shared" si="47"/>
        <v>42450.589143518519</v>
      </c>
      <c r="T579" s="20">
        <f t="shared" si="48"/>
        <v>42510.589143518519</v>
      </c>
      <c r="U579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10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45"/>
        <v>0</v>
      </c>
      <c r="P580">
        <f t="shared" si="46"/>
        <v>2</v>
      </c>
      <c r="Q580" s="14" t="s">
        <v>8324</v>
      </c>
      <c r="R580" t="s">
        <v>8325</v>
      </c>
      <c r="S580" s="20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10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45"/>
        <v>1</v>
      </c>
      <c r="P581">
        <f t="shared" si="46"/>
        <v>35</v>
      </c>
      <c r="Q581" s="14" t="s">
        <v>8324</v>
      </c>
      <c r="R581" t="s">
        <v>8325</v>
      </c>
      <c r="S581" s="20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10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45"/>
        <v>0</v>
      </c>
      <c r="P582">
        <f t="shared" si="46"/>
        <v>1</v>
      </c>
      <c r="Q582" s="14" t="s">
        <v>8324</v>
      </c>
      <c r="R582" t="s">
        <v>8325</v>
      </c>
      <c r="S582" s="20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10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45"/>
        <v>0</v>
      </c>
      <c r="P583">
        <f t="shared" si="46"/>
        <v>0</v>
      </c>
      <c r="Q583" s="14" t="s">
        <v>8324</v>
      </c>
      <c r="R583" t="s">
        <v>8325</v>
      </c>
      <c r="S583" s="20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10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45"/>
        <v>0</v>
      </c>
      <c r="P584">
        <f t="shared" si="46"/>
        <v>0</v>
      </c>
      <c r="Q584" s="14" t="s">
        <v>8324</v>
      </c>
      <c r="R584" t="s">
        <v>8325</v>
      </c>
      <c r="S584" s="20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10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45"/>
        <v>0</v>
      </c>
      <c r="P585">
        <f t="shared" si="46"/>
        <v>1</v>
      </c>
      <c r="Q585" s="14" t="s">
        <v>8324</v>
      </c>
      <c r="R585" t="s">
        <v>8325</v>
      </c>
      <c r="S585" s="20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10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45"/>
        <v>1</v>
      </c>
      <c r="P586">
        <f t="shared" si="46"/>
        <v>5</v>
      </c>
      <c r="Q586" s="14" t="s">
        <v>8324</v>
      </c>
      <c r="R586" t="s">
        <v>8325</v>
      </c>
      <c r="S586" s="20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10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45"/>
        <v>0</v>
      </c>
      <c r="P587">
        <f t="shared" si="46"/>
        <v>0</v>
      </c>
      <c r="Q587" s="14" t="s">
        <v>8324</v>
      </c>
      <c r="R587" t="s">
        <v>8325</v>
      </c>
      <c r="S587" s="20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10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45"/>
        <v>1</v>
      </c>
      <c r="P588">
        <f t="shared" si="46"/>
        <v>14</v>
      </c>
      <c r="Q588" s="14" t="s">
        <v>8324</v>
      </c>
      <c r="R588" t="s">
        <v>8325</v>
      </c>
      <c r="S588" s="20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10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45"/>
        <v>9</v>
      </c>
      <c r="P589">
        <f t="shared" si="46"/>
        <v>389.29</v>
      </c>
      <c r="Q589" s="14" t="s">
        <v>8324</v>
      </c>
      <c r="R589" t="s">
        <v>8325</v>
      </c>
      <c r="S589" s="20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10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45"/>
        <v>3</v>
      </c>
      <c r="P590">
        <f t="shared" si="46"/>
        <v>150.5</v>
      </c>
      <c r="Q590" s="14" t="s">
        <v>8324</v>
      </c>
      <c r="R590" t="s">
        <v>8325</v>
      </c>
      <c r="S590" s="20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s="3" t="s">
        <v>590</v>
      </c>
      <c r="C591" s="10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45"/>
        <v>0</v>
      </c>
      <c r="P591">
        <f t="shared" si="46"/>
        <v>1</v>
      </c>
      <c r="Q591" s="14" t="s">
        <v>8324</v>
      </c>
      <c r="R591" t="s">
        <v>8325</v>
      </c>
      <c r="S591" s="20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10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45"/>
        <v>4</v>
      </c>
      <c r="P592">
        <f t="shared" si="46"/>
        <v>24.78</v>
      </c>
      <c r="Q592" s="14" t="s">
        <v>8324</v>
      </c>
      <c r="R592" t="s">
        <v>8325</v>
      </c>
      <c r="S592" s="20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10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45"/>
        <v>0</v>
      </c>
      <c r="P593">
        <f t="shared" si="46"/>
        <v>30.5</v>
      </c>
      <c r="Q593" s="14" t="s">
        <v>8324</v>
      </c>
      <c r="R593" t="s">
        <v>8325</v>
      </c>
      <c r="S593" s="20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10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45"/>
        <v>3</v>
      </c>
      <c r="P594">
        <f t="shared" si="46"/>
        <v>250</v>
      </c>
      <c r="Q594" s="14" t="s">
        <v>8324</v>
      </c>
      <c r="R594" t="s">
        <v>8325</v>
      </c>
      <c r="S594" s="20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10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45"/>
        <v>23</v>
      </c>
      <c r="P595">
        <f t="shared" si="46"/>
        <v>16.43</v>
      </c>
      <c r="Q595" s="14" t="s">
        <v>8324</v>
      </c>
      <c r="R595" t="s">
        <v>8325</v>
      </c>
      <c r="S595" s="20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10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45"/>
        <v>0</v>
      </c>
      <c r="P596">
        <f t="shared" si="46"/>
        <v>13</v>
      </c>
      <c r="Q596" s="14" t="s">
        <v>8324</v>
      </c>
      <c r="R596" t="s">
        <v>8325</v>
      </c>
      <c r="S596" s="20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10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45"/>
        <v>0</v>
      </c>
      <c r="P597">
        <f t="shared" si="46"/>
        <v>53.25</v>
      </c>
      <c r="Q597" s="14" t="s">
        <v>8324</v>
      </c>
      <c r="R597" t="s">
        <v>8325</v>
      </c>
      <c r="S597" s="20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10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45"/>
        <v>0</v>
      </c>
      <c r="P598">
        <f t="shared" si="46"/>
        <v>3</v>
      </c>
      <c r="Q598" s="14" t="s">
        <v>8324</v>
      </c>
      <c r="R598" t="s">
        <v>8325</v>
      </c>
      <c r="S598" s="20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10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45"/>
        <v>0</v>
      </c>
      <c r="P599">
        <f t="shared" si="46"/>
        <v>10</v>
      </c>
      <c r="Q599" s="14" t="s">
        <v>8324</v>
      </c>
      <c r="R599" t="s">
        <v>8325</v>
      </c>
      <c r="S599" s="20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10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45"/>
        <v>34</v>
      </c>
      <c r="P600">
        <f t="shared" si="46"/>
        <v>121.43</v>
      </c>
      <c r="Q600" s="14" t="s">
        <v>8324</v>
      </c>
      <c r="R600" t="s">
        <v>8325</v>
      </c>
      <c r="S600" s="20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10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45"/>
        <v>0</v>
      </c>
      <c r="P601">
        <f t="shared" si="46"/>
        <v>15.5</v>
      </c>
      <c r="Q601" s="14" t="s">
        <v>8324</v>
      </c>
      <c r="R601" t="s">
        <v>8325</v>
      </c>
      <c r="S601" s="20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10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45"/>
        <v>2</v>
      </c>
      <c r="P602">
        <f t="shared" si="46"/>
        <v>100</v>
      </c>
      <c r="Q602" s="14" t="s">
        <v>8324</v>
      </c>
      <c r="R602" t="s">
        <v>8325</v>
      </c>
      <c r="S602" s="20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10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45"/>
        <v>1</v>
      </c>
      <c r="P603">
        <f t="shared" si="46"/>
        <v>23.33</v>
      </c>
      <c r="Q603" s="14" t="s">
        <v>8324</v>
      </c>
      <c r="R603" t="s">
        <v>8325</v>
      </c>
      <c r="S603" s="20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10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45"/>
        <v>0</v>
      </c>
      <c r="P604">
        <f t="shared" si="46"/>
        <v>0</v>
      </c>
      <c r="Q604" s="14" t="s">
        <v>8324</v>
      </c>
      <c r="R604" t="s">
        <v>8325</v>
      </c>
      <c r="S604" s="20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10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45"/>
        <v>4</v>
      </c>
      <c r="P605">
        <f t="shared" si="46"/>
        <v>45.39</v>
      </c>
      <c r="Q605" s="14" t="s">
        <v>8324</v>
      </c>
      <c r="R605" t="s">
        <v>8325</v>
      </c>
      <c r="S605" s="20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10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45"/>
        <v>0</v>
      </c>
      <c r="P606">
        <f t="shared" si="46"/>
        <v>0</v>
      </c>
      <c r="Q606" s="14" t="s">
        <v>8324</v>
      </c>
      <c r="R606" t="s">
        <v>8325</v>
      </c>
      <c r="S606" s="20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10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45"/>
        <v>3</v>
      </c>
      <c r="P607">
        <f t="shared" si="46"/>
        <v>16.38</v>
      </c>
      <c r="Q607" s="14" t="s">
        <v>8324</v>
      </c>
      <c r="R607" t="s">
        <v>8325</v>
      </c>
      <c r="S607" s="20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10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45"/>
        <v>0</v>
      </c>
      <c r="P608">
        <f t="shared" si="46"/>
        <v>10</v>
      </c>
      <c r="Q608" s="14" t="s">
        <v>8324</v>
      </c>
      <c r="R608" t="s">
        <v>8325</v>
      </c>
      <c r="S608" s="20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10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45"/>
        <v>0</v>
      </c>
      <c r="P609">
        <f t="shared" si="46"/>
        <v>0</v>
      </c>
      <c r="Q609" s="14" t="s">
        <v>8324</v>
      </c>
      <c r="R609" t="s">
        <v>8325</v>
      </c>
      <c r="S609" s="20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10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45"/>
        <v>1</v>
      </c>
      <c r="P610">
        <f t="shared" si="46"/>
        <v>292.2</v>
      </c>
      <c r="Q610" s="14" t="s">
        <v>8324</v>
      </c>
      <c r="R610" t="s">
        <v>8325</v>
      </c>
      <c r="S610" s="20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10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45"/>
        <v>1</v>
      </c>
      <c r="P611">
        <f t="shared" si="46"/>
        <v>5</v>
      </c>
      <c r="Q611" s="14" t="s">
        <v>8324</v>
      </c>
      <c r="R611" t="s">
        <v>8325</v>
      </c>
      <c r="S611" s="20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10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45"/>
        <v>0</v>
      </c>
      <c r="P612">
        <f t="shared" si="46"/>
        <v>0</v>
      </c>
      <c r="Q612" s="14" t="s">
        <v>8324</v>
      </c>
      <c r="R612" t="s">
        <v>8325</v>
      </c>
      <c r="S612" s="20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10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45"/>
        <v>0</v>
      </c>
      <c r="P613">
        <f t="shared" si="46"/>
        <v>0</v>
      </c>
      <c r="Q613" s="14" t="s">
        <v>8324</v>
      </c>
      <c r="R613" t="s">
        <v>8325</v>
      </c>
      <c r="S613" s="20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10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45"/>
        <v>0</v>
      </c>
      <c r="P614">
        <f t="shared" si="46"/>
        <v>0</v>
      </c>
      <c r="Q614" s="14" t="s">
        <v>8324</v>
      </c>
      <c r="R614" t="s">
        <v>8325</v>
      </c>
      <c r="S614" s="20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10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45"/>
        <v>21</v>
      </c>
      <c r="P615">
        <f t="shared" si="46"/>
        <v>105.93</v>
      </c>
      <c r="Q615" s="14" t="s">
        <v>8324</v>
      </c>
      <c r="R615" t="s">
        <v>8325</v>
      </c>
      <c r="S615" s="20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10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45"/>
        <v>0</v>
      </c>
      <c r="P616">
        <f t="shared" si="46"/>
        <v>0</v>
      </c>
      <c r="Q616" s="14" t="s">
        <v>8324</v>
      </c>
      <c r="R616" t="s">
        <v>8325</v>
      </c>
      <c r="S616" s="20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10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45"/>
        <v>0</v>
      </c>
      <c r="P617">
        <f t="shared" si="46"/>
        <v>0</v>
      </c>
      <c r="Q617" s="14" t="s">
        <v>8324</v>
      </c>
      <c r="R617" t="s">
        <v>8325</v>
      </c>
      <c r="S617" s="20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10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45"/>
        <v>0</v>
      </c>
      <c r="P618">
        <f t="shared" si="46"/>
        <v>0</v>
      </c>
      <c r="Q618" s="14" t="s">
        <v>8324</v>
      </c>
      <c r="R618" t="s">
        <v>8325</v>
      </c>
      <c r="S618" s="20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10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45"/>
        <v>3</v>
      </c>
      <c r="P619">
        <f t="shared" si="46"/>
        <v>20</v>
      </c>
      <c r="Q619" s="14" t="s">
        <v>8324</v>
      </c>
      <c r="R619" t="s">
        <v>8325</v>
      </c>
      <c r="S619" s="20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10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45"/>
        <v>0</v>
      </c>
      <c r="P620">
        <f t="shared" si="46"/>
        <v>0</v>
      </c>
      <c r="Q620" s="14" t="s">
        <v>8324</v>
      </c>
      <c r="R620" t="s">
        <v>8325</v>
      </c>
      <c r="S620" s="20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10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45"/>
        <v>0</v>
      </c>
      <c r="P621">
        <f t="shared" si="46"/>
        <v>1</v>
      </c>
      <c r="Q621" s="14" t="s">
        <v>8324</v>
      </c>
      <c r="R621" t="s">
        <v>8325</v>
      </c>
      <c r="S621" s="20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10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45"/>
        <v>1</v>
      </c>
      <c r="P622">
        <f t="shared" si="46"/>
        <v>300</v>
      </c>
      <c r="Q622" s="14" t="s">
        <v>8324</v>
      </c>
      <c r="R622" t="s">
        <v>8325</v>
      </c>
      <c r="S622" s="20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10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45"/>
        <v>1</v>
      </c>
      <c r="P623">
        <f t="shared" si="46"/>
        <v>87</v>
      </c>
      <c r="Q623" s="14" t="s">
        <v>8324</v>
      </c>
      <c r="R623" t="s">
        <v>8325</v>
      </c>
      <c r="S623" s="20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10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45"/>
        <v>6</v>
      </c>
      <c r="P624">
        <f t="shared" si="46"/>
        <v>37.89</v>
      </c>
      <c r="Q624" s="14" t="s">
        <v>8324</v>
      </c>
      <c r="R624" t="s">
        <v>8325</v>
      </c>
      <c r="S624" s="20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10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45"/>
        <v>0</v>
      </c>
      <c r="P625">
        <f t="shared" si="46"/>
        <v>0</v>
      </c>
      <c r="Q625" s="14" t="s">
        <v>8324</v>
      </c>
      <c r="R625" t="s">
        <v>8325</v>
      </c>
      <c r="S625" s="20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10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45"/>
        <v>0</v>
      </c>
      <c r="P626">
        <f t="shared" si="46"/>
        <v>0</v>
      </c>
      <c r="Q626" s="14" t="s">
        <v>8324</v>
      </c>
      <c r="R626" t="s">
        <v>8325</v>
      </c>
      <c r="S626" s="20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10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45"/>
        <v>0</v>
      </c>
      <c r="P627">
        <f t="shared" si="46"/>
        <v>0</v>
      </c>
      <c r="Q627" s="14" t="s">
        <v>8324</v>
      </c>
      <c r="R627" t="s">
        <v>8325</v>
      </c>
      <c r="S627" s="20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10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45"/>
        <v>17</v>
      </c>
      <c r="P628">
        <f t="shared" si="46"/>
        <v>111.41</v>
      </c>
      <c r="Q628" s="14" t="s">
        <v>8324</v>
      </c>
      <c r="R628" t="s">
        <v>8325</v>
      </c>
      <c r="S628" s="20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10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45"/>
        <v>0</v>
      </c>
      <c r="P629">
        <f t="shared" si="46"/>
        <v>90</v>
      </c>
      <c r="Q629" s="14" t="s">
        <v>8324</v>
      </c>
      <c r="R629" t="s">
        <v>8325</v>
      </c>
      <c r="S629" s="20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10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45"/>
        <v>0</v>
      </c>
      <c r="P630">
        <f t="shared" si="46"/>
        <v>0</v>
      </c>
      <c r="Q630" s="14" t="s">
        <v>8324</v>
      </c>
      <c r="R630" t="s">
        <v>8325</v>
      </c>
      <c r="S630" s="20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10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45"/>
        <v>0</v>
      </c>
      <c r="P631">
        <f t="shared" si="46"/>
        <v>116.67</v>
      </c>
      <c r="Q631" s="14" t="s">
        <v>8324</v>
      </c>
      <c r="R631" t="s">
        <v>8325</v>
      </c>
      <c r="S631" s="20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10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45"/>
        <v>0</v>
      </c>
      <c r="P632">
        <f t="shared" si="46"/>
        <v>10</v>
      </c>
      <c r="Q632" s="14" t="s">
        <v>8324</v>
      </c>
      <c r="R632" t="s">
        <v>8325</v>
      </c>
      <c r="S632" s="20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10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45"/>
        <v>1</v>
      </c>
      <c r="P633">
        <f t="shared" si="46"/>
        <v>76.67</v>
      </c>
      <c r="Q633" s="14" t="s">
        <v>8324</v>
      </c>
      <c r="R633" t="s">
        <v>8325</v>
      </c>
      <c r="S633" s="20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10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45"/>
        <v>0</v>
      </c>
      <c r="P634">
        <f t="shared" si="46"/>
        <v>0</v>
      </c>
      <c r="Q634" s="14" t="s">
        <v>8324</v>
      </c>
      <c r="R634" t="s">
        <v>8325</v>
      </c>
      <c r="S634" s="20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10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45"/>
        <v>12</v>
      </c>
      <c r="P635">
        <f t="shared" si="46"/>
        <v>49.8</v>
      </c>
      <c r="Q635" s="14" t="s">
        <v>8324</v>
      </c>
      <c r="R635" t="s">
        <v>8325</v>
      </c>
      <c r="S635" s="20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10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45"/>
        <v>0</v>
      </c>
      <c r="P636">
        <f t="shared" si="46"/>
        <v>1</v>
      </c>
      <c r="Q636" s="14" t="s">
        <v>8324</v>
      </c>
      <c r="R636" t="s">
        <v>8325</v>
      </c>
      <c r="S636" s="20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10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45"/>
        <v>0</v>
      </c>
      <c r="P637">
        <f t="shared" si="46"/>
        <v>2</v>
      </c>
      <c r="Q637" s="14" t="s">
        <v>8324</v>
      </c>
      <c r="R637" t="s">
        <v>8325</v>
      </c>
      <c r="S637" s="20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10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45"/>
        <v>0</v>
      </c>
      <c r="P638">
        <f t="shared" si="46"/>
        <v>4</v>
      </c>
      <c r="Q638" s="14" t="s">
        <v>8324</v>
      </c>
      <c r="R638" t="s">
        <v>8325</v>
      </c>
      <c r="S638" s="20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10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45"/>
        <v>0</v>
      </c>
      <c r="P639">
        <f t="shared" si="46"/>
        <v>0</v>
      </c>
      <c r="Q639" s="14" t="s">
        <v>8324</v>
      </c>
      <c r="R639" t="s">
        <v>8325</v>
      </c>
      <c r="S639" s="20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hidden="1" x14ac:dyDescent="0.25">
      <c r="A640">
        <v>638</v>
      </c>
      <c r="B640" s="3" t="s">
        <v>639</v>
      </c>
      <c r="C640" s="10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45"/>
        <v>0</v>
      </c>
      <c r="P640">
        <f t="shared" si="46"/>
        <v>3</v>
      </c>
      <c r="Q640" s="14" t="s">
        <v>8324</v>
      </c>
      <c r="R640" t="s">
        <v>8325</v>
      </c>
      <c r="S640" s="20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10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45"/>
        <v>0</v>
      </c>
      <c r="P641">
        <f t="shared" si="46"/>
        <v>1</v>
      </c>
      <c r="Q641" s="14" t="s">
        <v>8324</v>
      </c>
      <c r="R641" t="s">
        <v>8325</v>
      </c>
      <c r="S641" s="20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10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ref="O642:O705" si="50">ROUND(E642/D642*100,0)</f>
        <v>144</v>
      </c>
      <c r="P642">
        <f t="shared" ref="P642:P705" si="51">IFERROR(ROUND(E642/L642,2),0)</f>
        <v>50.5</v>
      </c>
      <c r="Q642" s="14" t="s">
        <v>8324</v>
      </c>
      <c r="R642" t="s">
        <v>8326</v>
      </c>
      <c r="S642" s="20">
        <f t="shared" ref="S642:S705" si="52">(((J642/60)/60)/24)+DATE(1970,1,1)</f>
        <v>42683.420312500006</v>
      </c>
      <c r="T642" s="20">
        <f t="shared" ref="T642:T705" si="53">(((I642/60)/60)/24)+DATE(1970,1,1)</f>
        <v>42698.958333333328</v>
      </c>
      <c r="U64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10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si="50"/>
        <v>119</v>
      </c>
      <c r="P643">
        <f t="shared" si="51"/>
        <v>151.32</v>
      </c>
      <c r="Q643" s="14" t="s">
        <v>8324</v>
      </c>
      <c r="R643" t="s">
        <v>8326</v>
      </c>
      <c r="S643" s="20">
        <f t="shared" si="52"/>
        <v>42199.57</v>
      </c>
      <c r="T643" s="20">
        <f t="shared" si="53"/>
        <v>42229.57</v>
      </c>
      <c r="U64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10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50"/>
        <v>1460</v>
      </c>
      <c r="P644">
        <f t="shared" si="51"/>
        <v>134.36000000000001</v>
      </c>
      <c r="Q644" s="14" t="s">
        <v>8324</v>
      </c>
      <c r="R644" t="s">
        <v>8326</v>
      </c>
      <c r="S644" s="20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10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50"/>
        <v>106</v>
      </c>
      <c r="P645">
        <f t="shared" si="51"/>
        <v>174.03</v>
      </c>
      <c r="Q645" s="14" t="s">
        <v>8324</v>
      </c>
      <c r="R645" t="s">
        <v>8326</v>
      </c>
      <c r="S645" s="20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10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50"/>
        <v>300</v>
      </c>
      <c r="P646">
        <f t="shared" si="51"/>
        <v>73.489999999999995</v>
      </c>
      <c r="Q646" s="14" t="s">
        <v>8324</v>
      </c>
      <c r="R646" t="s">
        <v>8326</v>
      </c>
      <c r="S646" s="20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10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50"/>
        <v>279</v>
      </c>
      <c r="P647">
        <f t="shared" si="51"/>
        <v>23.52</v>
      </c>
      <c r="Q647" s="14" t="s">
        <v>8324</v>
      </c>
      <c r="R647" t="s">
        <v>8326</v>
      </c>
      <c r="S647" s="20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10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50"/>
        <v>132</v>
      </c>
      <c r="P648">
        <f t="shared" si="51"/>
        <v>39.07</v>
      </c>
      <c r="Q648" s="14" t="s">
        <v>8324</v>
      </c>
      <c r="R648" t="s">
        <v>8326</v>
      </c>
      <c r="S648" s="20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10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50"/>
        <v>107</v>
      </c>
      <c r="P649">
        <f t="shared" si="51"/>
        <v>125.94</v>
      </c>
      <c r="Q649" s="14" t="s">
        <v>8324</v>
      </c>
      <c r="R649" t="s">
        <v>8326</v>
      </c>
      <c r="S649" s="20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10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50"/>
        <v>127</v>
      </c>
      <c r="P650">
        <f t="shared" si="51"/>
        <v>1644</v>
      </c>
      <c r="Q650" s="14" t="s">
        <v>8324</v>
      </c>
      <c r="R650" t="s">
        <v>8326</v>
      </c>
      <c r="S650" s="20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10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50"/>
        <v>140</v>
      </c>
      <c r="P651">
        <f t="shared" si="51"/>
        <v>42.67</v>
      </c>
      <c r="Q651" s="14" t="s">
        <v>8324</v>
      </c>
      <c r="R651" t="s">
        <v>8326</v>
      </c>
      <c r="S651" s="20">
        <f t="shared" si="52"/>
        <v>41877.912187499998</v>
      </c>
      <c r="T651" s="20">
        <f t="shared" si="53"/>
        <v>41898.912187499998</v>
      </c>
      <c r="U651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10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50"/>
        <v>112</v>
      </c>
      <c r="P652">
        <f t="shared" si="51"/>
        <v>35.130000000000003</v>
      </c>
      <c r="Q652" s="14" t="s">
        <v>8324</v>
      </c>
      <c r="R652" t="s">
        <v>8326</v>
      </c>
      <c r="S652" s="20">
        <f t="shared" si="52"/>
        <v>41932.036851851852</v>
      </c>
      <c r="T652" s="20">
        <f t="shared" si="53"/>
        <v>41992.078518518523</v>
      </c>
      <c r="U65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10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50"/>
        <v>101</v>
      </c>
      <c r="P653">
        <f t="shared" si="51"/>
        <v>239.35</v>
      </c>
      <c r="Q653" s="14" t="s">
        <v>8324</v>
      </c>
      <c r="R653" t="s">
        <v>8326</v>
      </c>
      <c r="S653" s="20">
        <f t="shared" si="52"/>
        <v>41956.017488425925</v>
      </c>
      <c r="T653" s="20">
        <f t="shared" si="53"/>
        <v>41986.017488425925</v>
      </c>
      <c r="U65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10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50"/>
        <v>100</v>
      </c>
      <c r="P654">
        <f t="shared" si="51"/>
        <v>107.64</v>
      </c>
      <c r="Q654" s="14" t="s">
        <v>8324</v>
      </c>
      <c r="R654" t="s">
        <v>8326</v>
      </c>
      <c r="S654" s="20">
        <f t="shared" si="52"/>
        <v>42675.690393518518</v>
      </c>
      <c r="T654" s="20">
        <f t="shared" si="53"/>
        <v>42705.732060185182</v>
      </c>
      <c r="U654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10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50"/>
        <v>141</v>
      </c>
      <c r="P655">
        <f t="shared" si="51"/>
        <v>95.83</v>
      </c>
      <c r="Q655" s="14" t="s">
        <v>8324</v>
      </c>
      <c r="R655" t="s">
        <v>8326</v>
      </c>
      <c r="S655" s="20">
        <f t="shared" si="52"/>
        <v>42199.618518518517</v>
      </c>
      <c r="T655" s="20">
        <f t="shared" si="53"/>
        <v>42236.618518518517</v>
      </c>
      <c r="U655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10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50"/>
        <v>267</v>
      </c>
      <c r="P656">
        <f t="shared" si="51"/>
        <v>31.66</v>
      </c>
      <c r="Q656" s="14" t="s">
        <v>8324</v>
      </c>
      <c r="R656" t="s">
        <v>8326</v>
      </c>
      <c r="S656" s="20">
        <f t="shared" si="52"/>
        <v>42163.957326388889</v>
      </c>
      <c r="T656" s="20">
        <f t="shared" si="53"/>
        <v>42193.957326388889</v>
      </c>
      <c r="U656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10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50"/>
        <v>147</v>
      </c>
      <c r="P657">
        <f t="shared" si="51"/>
        <v>42.89</v>
      </c>
      <c r="Q657" s="14" t="s">
        <v>8324</v>
      </c>
      <c r="R657" t="s">
        <v>8326</v>
      </c>
      <c r="S657" s="20">
        <f t="shared" si="52"/>
        <v>42045.957314814819</v>
      </c>
      <c r="T657" s="20">
        <f t="shared" si="53"/>
        <v>42075.915648148148</v>
      </c>
      <c r="U657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10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50"/>
        <v>214</v>
      </c>
      <c r="P658">
        <f t="shared" si="51"/>
        <v>122.74</v>
      </c>
      <c r="Q658" s="14" t="s">
        <v>8324</v>
      </c>
      <c r="R658" t="s">
        <v>8326</v>
      </c>
      <c r="S658" s="20">
        <f t="shared" si="52"/>
        <v>42417.804618055554</v>
      </c>
      <c r="T658" s="20">
        <f t="shared" si="53"/>
        <v>42477.762951388882</v>
      </c>
      <c r="U658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10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50"/>
        <v>126</v>
      </c>
      <c r="P659">
        <f t="shared" si="51"/>
        <v>190.45</v>
      </c>
      <c r="Q659" s="14" t="s">
        <v>8324</v>
      </c>
      <c r="R659" t="s">
        <v>8326</v>
      </c>
      <c r="S659" s="20">
        <f t="shared" si="52"/>
        <v>42331.84574074074</v>
      </c>
      <c r="T659" s="20">
        <f t="shared" si="53"/>
        <v>42361.84574074074</v>
      </c>
      <c r="U659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10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50"/>
        <v>104</v>
      </c>
      <c r="P660">
        <f t="shared" si="51"/>
        <v>109.34</v>
      </c>
      <c r="Q660" s="14" t="s">
        <v>8324</v>
      </c>
      <c r="R660" t="s">
        <v>8326</v>
      </c>
      <c r="S660" s="20">
        <f t="shared" si="52"/>
        <v>42179.160752314812</v>
      </c>
      <c r="T660" s="20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s="3" t="s">
        <v>660</v>
      </c>
      <c r="C661" s="10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50"/>
        <v>101</v>
      </c>
      <c r="P661">
        <f t="shared" si="51"/>
        <v>143.66999999999999</v>
      </c>
      <c r="Q661" s="14" t="s">
        <v>8324</v>
      </c>
      <c r="R661" t="s">
        <v>8326</v>
      </c>
      <c r="S661" s="20">
        <f t="shared" si="52"/>
        <v>42209.593692129631</v>
      </c>
      <c r="T661" s="20">
        <f t="shared" si="53"/>
        <v>42239.593692129631</v>
      </c>
      <c r="U661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10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50"/>
        <v>3</v>
      </c>
      <c r="P662">
        <f t="shared" si="51"/>
        <v>84.94</v>
      </c>
      <c r="Q662" s="14" t="s">
        <v>8324</v>
      </c>
      <c r="R662" t="s">
        <v>8326</v>
      </c>
      <c r="S662" s="20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10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50"/>
        <v>1</v>
      </c>
      <c r="P663">
        <f t="shared" si="51"/>
        <v>10.56</v>
      </c>
      <c r="Q663" s="14" t="s">
        <v>8324</v>
      </c>
      <c r="R663" t="s">
        <v>8326</v>
      </c>
      <c r="S663" s="20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10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50"/>
        <v>0</v>
      </c>
      <c r="P664">
        <f t="shared" si="51"/>
        <v>39</v>
      </c>
      <c r="Q664" s="14" t="s">
        <v>8324</v>
      </c>
      <c r="R664" t="s">
        <v>8326</v>
      </c>
      <c r="S664" s="20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10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50"/>
        <v>0</v>
      </c>
      <c r="P665">
        <f t="shared" si="51"/>
        <v>100</v>
      </c>
      <c r="Q665" s="14" t="s">
        <v>8324</v>
      </c>
      <c r="R665" t="s">
        <v>8326</v>
      </c>
      <c r="S665" s="20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10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50"/>
        <v>8</v>
      </c>
      <c r="P666">
        <f t="shared" si="51"/>
        <v>31.17</v>
      </c>
      <c r="Q666" s="14" t="s">
        <v>8324</v>
      </c>
      <c r="R666" t="s">
        <v>8326</v>
      </c>
      <c r="S666" s="20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10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50"/>
        <v>19</v>
      </c>
      <c r="P667">
        <f t="shared" si="51"/>
        <v>155.33000000000001</v>
      </c>
      <c r="Q667" s="14" t="s">
        <v>8324</v>
      </c>
      <c r="R667" t="s">
        <v>8326</v>
      </c>
      <c r="S667" s="20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10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50"/>
        <v>0</v>
      </c>
      <c r="P668">
        <f t="shared" si="51"/>
        <v>2</v>
      </c>
      <c r="Q668" s="14" t="s">
        <v>8324</v>
      </c>
      <c r="R668" t="s">
        <v>8326</v>
      </c>
      <c r="S668" s="20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10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50"/>
        <v>10</v>
      </c>
      <c r="P669">
        <f t="shared" si="51"/>
        <v>178.93</v>
      </c>
      <c r="Q669" s="14" t="s">
        <v>8324</v>
      </c>
      <c r="R669" t="s">
        <v>8326</v>
      </c>
      <c r="S669" s="20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10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50"/>
        <v>5</v>
      </c>
      <c r="P670">
        <f t="shared" si="51"/>
        <v>27.36</v>
      </c>
      <c r="Q670" s="14" t="s">
        <v>8324</v>
      </c>
      <c r="R670" t="s">
        <v>8326</v>
      </c>
      <c r="S670" s="20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10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50"/>
        <v>22</v>
      </c>
      <c r="P671">
        <f t="shared" si="51"/>
        <v>1536.25</v>
      </c>
      <c r="Q671" s="14" t="s">
        <v>8324</v>
      </c>
      <c r="R671" t="s">
        <v>8326</v>
      </c>
      <c r="S671" s="20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10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50"/>
        <v>29</v>
      </c>
      <c r="P672">
        <f t="shared" si="51"/>
        <v>85</v>
      </c>
      <c r="Q672" s="14" t="s">
        <v>8324</v>
      </c>
      <c r="R672" t="s">
        <v>8326</v>
      </c>
      <c r="S672" s="20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10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50"/>
        <v>39</v>
      </c>
      <c r="P673">
        <f t="shared" si="51"/>
        <v>788.53</v>
      </c>
      <c r="Q673" s="14" t="s">
        <v>8324</v>
      </c>
      <c r="R673" t="s">
        <v>8326</v>
      </c>
      <c r="S673" s="20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10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50"/>
        <v>22</v>
      </c>
      <c r="P674">
        <f t="shared" si="51"/>
        <v>50.3</v>
      </c>
      <c r="Q674" s="14" t="s">
        <v>8324</v>
      </c>
      <c r="R674" t="s">
        <v>8326</v>
      </c>
      <c r="S674" s="20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10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50"/>
        <v>0</v>
      </c>
      <c r="P675">
        <f t="shared" si="51"/>
        <v>68.33</v>
      </c>
      <c r="Q675" s="14" t="s">
        <v>8324</v>
      </c>
      <c r="R675" t="s">
        <v>8326</v>
      </c>
      <c r="S675" s="20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10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50"/>
        <v>0</v>
      </c>
      <c r="P676">
        <f t="shared" si="51"/>
        <v>7.5</v>
      </c>
      <c r="Q676" s="14" t="s">
        <v>8324</v>
      </c>
      <c r="R676" t="s">
        <v>8326</v>
      </c>
      <c r="S676" s="20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10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50"/>
        <v>15</v>
      </c>
      <c r="P677">
        <f t="shared" si="51"/>
        <v>34.270000000000003</v>
      </c>
      <c r="Q677" s="14" t="s">
        <v>8324</v>
      </c>
      <c r="R677" t="s">
        <v>8326</v>
      </c>
      <c r="S677" s="20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10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50"/>
        <v>1</v>
      </c>
      <c r="P678">
        <f t="shared" si="51"/>
        <v>61.29</v>
      </c>
      <c r="Q678" s="14" t="s">
        <v>8324</v>
      </c>
      <c r="R678" t="s">
        <v>8326</v>
      </c>
      <c r="S678" s="20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10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50"/>
        <v>26</v>
      </c>
      <c r="P679">
        <f t="shared" si="51"/>
        <v>133.25</v>
      </c>
      <c r="Q679" s="14" t="s">
        <v>8324</v>
      </c>
      <c r="R679" t="s">
        <v>8326</v>
      </c>
      <c r="S679" s="20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10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50"/>
        <v>4</v>
      </c>
      <c r="P680">
        <f t="shared" si="51"/>
        <v>65.180000000000007</v>
      </c>
      <c r="Q680" s="14" t="s">
        <v>8324</v>
      </c>
      <c r="R680" t="s">
        <v>8326</v>
      </c>
      <c r="S680" s="20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10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50"/>
        <v>15</v>
      </c>
      <c r="P681">
        <f t="shared" si="51"/>
        <v>93.9</v>
      </c>
      <c r="Q681" s="14" t="s">
        <v>8324</v>
      </c>
      <c r="R681" t="s">
        <v>8326</v>
      </c>
      <c r="S681" s="20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10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50"/>
        <v>26</v>
      </c>
      <c r="P682">
        <f t="shared" si="51"/>
        <v>150.65</v>
      </c>
      <c r="Q682" s="14" t="s">
        <v>8324</v>
      </c>
      <c r="R682" t="s">
        <v>8326</v>
      </c>
      <c r="S682" s="20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10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50"/>
        <v>0</v>
      </c>
      <c r="P683">
        <f t="shared" si="51"/>
        <v>1</v>
      </c>
      <c r="Q683" s="14" t="s">
        <v>8324</v>
      </c>
      <c r="R683" t="s">
        <v>8326</v>
      </c>
      <c r="S683" s="20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10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50"/>
        <v>0</v>
      </c>
      <c r="P684">
        <f t="shared" si="51"/>
        <v>13.25</v>
      </c>
      <c r="Q684" s="14" t="s">
        <v>8324</v>
      </c>
      <c r="R684" t="s">
        <v>8326</v>
      </c>
      <c r="S684" s="20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10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50"/>
        <v>1</v>
      </c>
      <c r="P685">
        <f t="shared" si="51"/>
        <v>99.33</v>
      </c>
      <c r="Q685" s="14" t="s">
        <v>8324</v>
      </c>
      <c r="R685" t="s">
        <v>8326</v>
      </c>
      <c r="S685" s="20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10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50"/>
        <v>7</v>
      </c>
      <c r="P686">
        <f t="shared" si="51"/>
        <v>177.39</v>
      </c>
      <c r="Q686" s="14" t="s">
        <v>8324</v>
      </c>
      <c r="R686" t="s">
        <v>8326</v>
      </c>
      <c r="S686" s="20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10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50"/>
        <v>28</v>
      </c>
      <c r="P687">
        <f t="shared" si="51"/>
        <v>55.3</v>
      </c>
      <c r="Q687" s="14" t="s">
        <v>8324</v>
      </c>
      <c r="R687" t="s">
        <v>8326</v>
      </c>
      <c r="S687" s="20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10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50"/>
        <v>0</v>
      </c>
      <c r="P688">
        <f t="shared" si="51"/>
        <v>0</v>
      </c>
      <c r="Q688" s="14" t="s">
        <v>8324</v>
      </c>
      <c r="R688" t="s">
        <v>8326</v>
      </c>
      <c r="S688" s="20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10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50"/>
        <v>4</v>
      </c>
      <c r="P689">
        <f t="shared" si="51"/>
        <v>591.66999999999996</v>
      </c>
      <c r="Q689" s="14" t="s">
        <v>8324</v>
      </c>
      <c r="R689" t="s">
        <v>8326</v>
      </c>
      <c r="S689" s="20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10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50"/>
        <v>73</v>
      </c>
      <c r="P690">
        <f t="shared" si="51"/>
        <v>405.5</v>
      </c>
      <c r="Q690" s="14" t="s">
        <v>8324</v>
      </c>
      <c r="R690" t="s">
        <v>8326</v>
      </c>
      <c r="S690" s="20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10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50"/>
        <v>58</v>
      </c>
      <c r="P691">
        <f t="shared" si="51"/>
        <v>343.15</v>
      </c>
      <c r="Q691" s="14" t="s">
        <v>8324</v>
      </c>
      <c r="R691" t="s">
        <v>8326</v>
      </c>
      <c r="S691" s="20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10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50"/>
        <v>12</v>
      </c>
      <c r="P692">
        <f t="shared" si="51"/>
        <v>72.59</v>
      </c>
      <c r="Q692" s="14" t="s">
        <v>8324</v>
      </c>
      <c r="R692" t="s">
        <v>8326</v>
      </c>
      <c r="S692" s="20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10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50"/>
        <v>1</v>
      </c>
      <c r="P693">
        <f t="shared" si="51"/>
        <v>26</v>
      </c>
      <c r="Q693" s="14" t="s">
        <v>8324</v>
      </c>
      <c r="R693" t="s">
        <v>8326</v>
      </c>
      <c r="S693" s="20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10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50"/>
        <v>7</v>
      </c>
      <c r="P694">
        <f t="shared" si="51"/>
        <v>6.5</v>
      </c>
      <c r="Q694" s="14" t="s">
        <v>8324</v>
      </c>
      <c r="R694" t="s">
        <v>8326</v>
      </c>
      <c r="S694" s="20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10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50"/>
        <v>35</v>
      </c>
      <c r="P695">
        <f t="shared" si="51"/>
        <v>119.39</v>
      </c>
      <c r="Q695" s="14" t="s">
        <v>8324</v>
      </c>
      <c r="R695" t="s">
        <v>8326</v>
      </c>
      <c r="S695" s="20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10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50"/>
        <v>0</v>
      </c>
      <c r="P696">
        <f t="shared" si="51"/>
        <v>84.29</v>
      </c>
      <c r="Q696" s="14" t="s">
        <v>8324</v>
      </c>
      <c r="R696" t="s">
        <v>8326</v>
      </c>
      <c r="S696" s="20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10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50"/>
        <v>1</v>
      </c>
      <c r="P697">
        <f t="shared" si="51"/>
        <v>90.86</v>
      </c>
      <c r="Q697" s="14" t="s">
        <v>8324</v>
      </c>
      <c r="R697" t="s">
        <v>8326</v>
      </c>
      <c r="S697" s="20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10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50"/>
        <v>0</v>
      </c>
      <c r="P698">
        <f t="shared" si="51"/>
        <v>1</v>
      </c>
      <c r="Q698" s="14" t="s">
        <v>8324</v>
      </c>
      <c r="R698" t="s">
        <v>8326</v>
      </c>
      <c r="S698" s="20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10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50"/>
        <v>46</v>
      </c>
      <c r="P699">
        <f t="shared" si="51"/>
        <v>20.34</v>
      </c>
      <c r="Q699" s="14" t="s">
        <v>8324</v>
      </c>
      <c r="R699" t="s">
        <v>8326</v>
      </c>
      <c r="S699" s="20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10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50"/>
        <v>15</v>
      </c>
      <c r="P700">
        <f t="shared" si="51"/>
        <v>530.69000000000005</v>
      </c>
      <c r="Q700" s="14" t="s">
        <v>8324</v>
      </c>
      <c r="R700" t="s">
        <v>8326</v>
      </c>
      <c r="S700" s="20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10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50"/>
        <v>82</v>
      </c>
      <c r="P701">
        <f t="shared" si="51"/>
        <v>120.39</v>
      </c>
      <c r="Q701" s="14" t="s">
        <v>8324</v>
      </c>
      <c r="R701" t="s">
        <v>8326</v>
      </c>
      <c r="S701" s="20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10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50"/>
        <v>3</v>
      </c>
      <c r="P702">
        <f t="shared" si="51"/>
        <v>13</v>
      </c>
      <c r="Q702" s="14" t="s">
        <v>8324</v>
      </c>
      <c r="R702" t="s">
        <v>8326</v>
      </c>
      <c r="S702" s="20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10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50"/>
        <v>27</v>
      </c>
      <c r="P703">
        <f t="shared" si="51"/>
        <v>291.33</v>
      </c>
      <c r="Q703" s="14" t="s">
        <v>8324</v>
      </c>
      <c r="R703" t="s">
        <v>8326</v>
      </c>
      <c r="S703" s="20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10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50"/>
        <v>31</v>
      </c>
      <c r="P704">
        <f t="shared" si="51"/>
        <v>124.92</v>
      </c>
      <c r="Q704" s="14" t="s">
        <v>8324</v>
      </c>
      <c r="R704" t="s">
        <v>8326</v>
      </c>
      <c r="S704" s="20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10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50"/>
        <v>6</v>
      </c>
      <c r="P705">
        <f t="shared" si="51"/>
        <v>119.57</v>
      </c>
      <c r="Q705" s="14" t="s">
        <v>8324</v>
      </c>
      <c r="R705" t="s">
        <v>8326</v>
      </c>
      <c r="S705" s="20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10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ref="O706:O769" si="55">ROUND(E706/D706*100,0)</f>
        <v>1</v>
      </c>
      <c r="P706">
        <f t="shared" ref="P706:P769" si="56">IFERROR(ROUND(E706/L706,2),0)</f>
        <v>120.25</v>
      </c>
      <c r="Q706" s="14" t="s">
        <v>8324</v>
      </c>
      <c r="R706" t="s">
        <v>8326</v>
      </c>
      <c r="S706" s="20">
        <f t="shared" ref="S706:S769" si="57">(((J706/60)/60)/24)+DATE(1970,1,1)</f>
        <v>42726.192916666667</v>
      </c>
      <c r="T706" s="20">
        <f t="shared" ref="T706:T769" si="58">(((I706/60)/60)/24)+DATE(1970,1,1)</f>
        <v>42786.192916666667</v>
      </c>
      <c r="U706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10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si="55"/>
        <v>1</v>
      </c>
      <c r="P707">
        <f t="shared" si="56"/>
        <v>195.4</v>
      </c>
      <c r="Q707" s="14" t="s">
        <v>8324</v>
      </c>
      <c r="R707" t="s">
        <v>8326</v>
      </c>
      <c r="S707" s="20">
        <f t="shared" si="57"/>
        <v>42726.491643518515</v>
      </c>
      <c r="T707" s="20">
        <f t="shared" si="58"/>
        <v>42756.491643518515</v>
      </c>
      <c r="U707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10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55"/>
        <v>0</v>
      </c>
      <c r="P708">
        <f t="shared" si="56"/>
        <v>0</v>
      </c>
      <c r="Q708" s="14" t="s">
        <v>8324</v>
      </c>
      <c r="R708" t="s">
        <v>8326</v>
      </c>
      <c r="S708" s="20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10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55"/>
        <v>79</v>
      </c>
      <c r="P709">
        <f t="shared" si="56"/>
        <v>117.7</v>
      </c>
      <c r="Q709" s="14" t="s">
        <v>8324</v>
      </c>
      <c r="R709" t="s">
        <v>8326</v>
      </c>
      <c r="S709" s="20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10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55"/>
        <v>22</v>
      </c>
      <c r="P710">
        <f t="shared" si="56"/>
        <v>23.95</v>
      </c>
      <c r="Q710" s="14" t="s">
        <v>8324</v>
      </c>
      <c r="R710" t="s">
        <v>8326</v>
      </c>
      <c r="S710" s="20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10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55"/>
        <v>0</v>
      </c>
      <c r="P711">
        <f t="shared" si="56"/>
        <v>30.5</v>
      </c>
      <c r="Q711" s="14" t="s">
        <v>8324</v>
      </c>
      <c r="R711" t="s">
        <v>8326</v>
      </c>
      <c r="S711" s="20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10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55"/>
        <v>0</v>
      </c>
      <c r="P712">
        <f t="shared" si="56"/>
        <v>0</v>
      </c>
      <c r="Q712" s="14" t="s">
        <v>8324</v>
      </c>
      <c r="R712" t="s">
        <v>8326</v>
      </c>
      <c r="S712" s="20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10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55"/>
        <v>34</v>
      </c>
      <c r="P713">
        <f t="shared" si="56"/>
        <v>99.97</v>
      </c>
      <c r="Q713" s="14" t="s">
        <v>8324</v>
      </c>
      <c r="R713" t="s">
        <v>8326</v>
      </c>
      <c r="S713" s="20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10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55"/>
        <v>0</v>
      </c>
      <c r="P714">
        <f t="shared" si="56"/>
        <v>26.25</v>
      </c>
      <c r="Q714" s="14" t="s">
        <v>8324</v>
      </c>
      <c r="R714" t="s">
        <v>8326</v>
      </c>
      <c r="S714" s="20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10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55"/>
        <v>1</v>
      </c>
      <c r="P715">
        <f t="shared" si="56"/>
        <v>199</v>
      </c>
      <c r="Q715" s="14" t="s">
        <v>8324</v>
      </c>
      <c r="R715" t="s">
        <v>8326</v>
      </c>
      <c r="S715" s="20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10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55"/>
        <v>15</v>
      </c>
      <c r="P716">
        <f t="shared" si="56"/>
        <v>80.319999999999993</v>
      </c>
      <c r="Q716" s="14" t="s">
        <v>8324</v>
      </c>
      <c r="R716" t="s">
        <v>8326</v>
      </c>
      <c r="S716" s="20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10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55"/>
        <v>5</v>
      </c>
      <c r="P717">
        <f t="shared" si="56"/>
        <v>115.75</v>
      </c>
      <c r="Q717" s="14" t="s">
        <v>8324</v>
      </c>
      <c r="R717" t="s">
        <v>8326</v>
      </c>
      <c r="S717" s="20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10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55"/>
        <v>10</v>
      </c>
      <c r="P718">
        <f t="shared" si="56"/>
        <v>44.69</v>
      </c>
      <c r="Q718" s="14" t="s">
        <v>8324</v>
      </c>
      <c r="R718" t="s">
        <v>8326</v>
      </c>
      <c r="S718" s="20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10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55"/>
        <v>0</v>
      </c>
      <c r="P719">
        <f t="shared" si="56"/>
        <v>76.25</v>
      </c>
      <c r="Q719" s="14" t="s">
        <v>8324</v>
      </c>
      <c r="R719" t="s">
        <v>8326</v>
      </c>
      <c r="S719" s="20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10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55"/>
        <v>1</v>
      </c>
      <c r="P720">
        <f t="shared" si="56"/>
        <v>22.5</v>
      </c>
      <c r="Q720" s="14" t="s">
        <v>8324</v>
      </c>
      <c r="R720" t="s">
        <v>8326</v>
      </c>
      <c r="S720" s="20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10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55"/>
        <v>1</v>
      </c>
      <c r="P721">
        <f t="shared" si="56"/>
        <v>19.399999999999999</v>
      </c>
      <c r="Q721" s="14" t="s">
        <v>8324</v>
      </c>
      <c r="R721" t="s">
        <v>8326</v>
      </c>
      <c r="S721" s="20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10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55"/>
        <v>144</v>
      </c>
      <c r="P722">
        <f t="shared" si="56"/>
        <v>66.709999999999994</v>
      </c>
      <c r="Q722" s="14" t="s">
        <v>8327</v>
      </c>
      <c r="R722" t="s">
        <v>8328</v>
      </c>
      <c r="S722" s="20">
        <f t="shared" si="57"/>
        <v>40909.649201388893</v>
      </c>
      <c r="T722" s="20">
        <f t="shared" si="58"/>
        <v>40937.649201388893</v>
      </c>
      <c r="U7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10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55"/>
        <v>122</v>
      </c>
      <c r="P723">
        <f t="shared" si="56"/>
        <v>84.14</v>
      </c>
      <c r="Q723" s="14" t="s">
        <v>8327</v>
      </c>
      <c r="R723" t="s">
        <v>8328</v>
      </c>
      <c r="S723" s="20">
        <f t="shared" si="57"/>
        <v>41807.571840277778</v>
      </c>
      <c r="T723" s="20">
        <f t="shared" si="58"/>
        <v>41852.571840277778</v>
      </c>
      <c r="U7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10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55"/>
        <v>132</v>
      </c>
      <c r="P724">
        <f t="shared" si="56"/>
        <v>215.73</v>
      </c>
      <c r="Q724" s="14" t="s">
        <v>8327</v>
      </c>
      <c r="R724" t="s">
        <v>8328</v>
      </c>
      <c r="S724" s="20">
        <f t="shared" si="57"/>
        <v>40977.805300925924</v>
      </c>
      <c r="T724" s="20">
        <f t="shared" si="58"/>
        <v>41007.76363425926</v>
      </c>
      <c r="U724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10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55"/>
        <v>109</v>
      </c>
      <c r="P725">
        <f t="shared" si="56"/>
        <v>54.69</v>
      </c>
      <c r="Q725" s="14" t="s">
        <v>8327</v>
      </c>
      <c r="R725" t="s">
        <v>8328</v>
      </c>
      <c r="S725" s="20">
        <f t="shared" si="57"/>
        <v>42184.816539351858</v>
      </c>
      <c r="T725" s="20">
        <f t="shared" si="58"/>
        <v>42215.165972222225</v>
      </c>
      <c r="U725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10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55"/>
        <v>105</v>
      </c>
      <c r="P726">
        <f t="shared" si="56"/>
        <v>51.63</v>
      </c>
      <c r="Q726" s="14" t="s">
        <v>8327</v>
      </c>
      <c r="R726" t="s">
        <v>8328</v>
      </c>
      <c r="S726" s="20">
        <f t="shared" si="57"/>
        <v>40694.638460648144</v>
      </c>
      <c r="T726" s="20">
        <f t="shared" si="58"/>
        <v>40724.638460648144</v>
      </c>
      <c r="U726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10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55"/>
        <v>100</v>
      </c>
      <c r="P727">
        <f t="shared" si="56"/>
        <v>143.36000000000001</v>
      </c>
      <c r="Q727" s="14" t="s">
        <v>8327</v>
      </c>
      <c r="R727" t="s">
        <v>8328</v>
      </c>
      <c r="S727" s="20">
        <f t="shared" si="57"/>
        <v>42321.626296296294</v>
      </c>
      <c r="T727" s="20">
        <f t="shared" si="58"/>
        <v>42351.626296296294</v>
      </c>
      <c r="U727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10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55"/>
        <v>101</v>
      </c>
      <c r="P728">
        <f t="shared" si="56"/>
        <v>72.430000000000007</v>
      </c>
      <c r="Q728" s="14" t="s">
        <v>8327</v>
      </c>
      <c r="R728" t="s">
        <v>8328</v>
      </c>
      <c r="S728" s="20">
        <f t="shared" si="57"/>
        <v>41346.042673611111</v>
      </c>
      <c r="T728" s="20">
        <f t="shared" si="58"/>
        <v>41376.042673611111</v>
      </c>
      <c r="U728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10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55"/>
        <v>156</v>
      </c>
      <c r="P729">
        <f t="shared" si="56"/>
        <v>36.53</v>
      </c>
      <c r="Q729" s="14" t="s">
        <v>8327</v>
      </c>
      <c r="R729" t="s">
        <v>8328</v>
      </c>
      <c r="S729" s="20">
        <f t="shared" si="57"/>
        <v>41247.020243055551</v>
      </c>
      <c r="T729" s="20">
        <f t="shared" si="58"/>
        <v>41288.888888888891</v>
      </c>
      <c r="U729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10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55"/>
        <v>106</v>
      </c>
      <c r="P730">
        <f t="shared" si="56"/>
        <v>60.9</v>
      </c>
      <c r="Q730" s="14" t="s">
        <v>8327</v>
      </c>
      <c r="R730" t="s">
        <v>8328</v>
      </c>
      <c r="S730" s="20">
        <f t="shared" si="57"/>
        <v>40731.837465277778</v>
      </c>
      <c r="T730" s="20">
        <f t="shared" si="58"/>
        <v>40776.837465277778</v>
      </c>
      <c r="U730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10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55"/>
        <v>131</v>
      </c>
      <c r="P731">
        <f t="shared" si="56"/>
        <v>43.55</v>
      </c>
      <c r="Q731" s="14" t="s">
        <v>8327</v>
      </c>
      <c r="R731" t="s">
        <v>8328</v>
      </c>
      <c r="S731" s="20">
        <f t="shared" si="57"/>
        <v>41111.185891203706</v>
      </c>
      <c r="T731" s="20">
        <f t="shared" si="58"/>
        <v>41171.185891203706</v>
      </c>
      <c r="U731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10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55"/>
        <v>132</v>
      </c>
      <c r="P732">
        <f t="shared" si="56"/>
        <v>99.77</v>
      </c>
      <c r="Q732" s="14" t="s">
        <v>8327</v>
      </c>
      <c r="R732" t="s">
        <v>8328</v>
      </c>
      <c r="S732" s="20">
        <f t="shared" si="57"/>
        <v>40854.745266203703</v>
      </c>
      <c r="T732" s="20">
        <f t="shared" si="58"/>
        <v>40884.745266203703</v>
      </c>
      <c r="U73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10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55"/>
        <v>126</v>
      </c>
      <c r="P733">
        <f t="shared" si="56"/>
        <v>88.73</v>
      </c>
      <c r="Q733" s="14" t="s">
        <v>8327</v>
      </c>
      <c r="R733" t="s">
        <v>8328</v>
      </c>
      <c r="S733" s="20">
        <f t="shared" si="57"/>
        <v>40879.795682870368</v>
      </c>
      <c r="T733" s="20">
        <f t="shared" si="58"/>
        <v>40930.25</v>
      </c>
      <c r="U73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10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55"/>
        <v>160</v>
      </c>
      <c r="P734">
        <f t="shared" si="56"/>
        <v>4.92</v>
      </c>
      <c r="Q734" s="14" t="s">
        <v>8327</v>
      </c>
      <c r="R734" t="s">
        <v>8328</v>
      </c>
      <c r="S734" s="20">
        <f t="shared" si="57"/>
        <v>41486.424317129626</v>
      </c>
      <c r="T734" s="20">
        <f t="shared" si="58"/>
        <v>41546.424317129626</v>
      </c>
      <c r="U734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10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55"/>
        <v>120</v>
      </c>
      <c r="P735">
        <f t="shared" si="56"/>
        <v>17.82</v>
      </c>
      <c r="Q735" s="14" t="s">
        <v>8327</v>
      </c>
      <c r="R735" t="s">
        <v>8328</v>
      </c>
      <c r="S735" s="20">
        <f t="shared" si="57"/>
        <v>41598.420046296298</v>
      </c>
      <c r="T735" s="20">
        <f t="shared" si="58"/>
        <v>41628.420046296298</v>
      </c>
      <c r="U735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10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55"/>
        <v>126</v>
      </c>
      <c r="P736">
        <f t="shared" si="56"/>
        <v>187.19</v>
      </c>
      <c r="Q736" s="14" t="s">
        <v>8327</v>
      </c>
      <c r="R736" t="s">
        <v>8328</v>
      </c>
      <c r="S736" s="20">
        <f t="shared" si="57"/>
        <v>42102.164583333331</v>
      </c>
      <c r="T736" s="20">
        <f t="shared" si="58"/>
        <v>42133.208333333328</v>
      </c>
      <c r="U736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10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55"/>
        <v>114</v>
      </c>
      <c r="P737">
        <f t="shared" si="56"/>
        <v>234.81</v>
      </c>
      <c r="Q737" s="14" t="s">
        <v>8327</v>
      </c>
      <c r="R737" t="s">
        <v>8328</v>
      </c>
      <c r="S737" s="20">
        <f t="shared" si="57"/>
        <v>41946.029467592591</v>
      </c>
      <c r="T737" s="20">
        <f t="shared" si="58"/>
        <v>41977.027083333334</v>
      </c>
      <c r="U737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10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55"/>
        <v>315</v>
      </c>
      <c r="P738">
        <f t="shared" si="56"/>
        <v>105.05</v>
      </c>
      <c r="Q738" s="14" t="s">
        <v>8327</v>
      </c>
      <c r="R738" t="s">
        <v>8328</v>
      </c>
      <c r="S738" s="20">
        <f t="shared" si="57"/>
        <v>41579.734259259261</v>
      </c>
      <c r="T738" s="20">
        <f t="shared" si="58"/>
        <v>41599.207638888889</v>
      </c>
      <c r="U738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10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55"/>
        <v>122</v>
      </c>
      <c r="P739">
        <f t="shared" si="56"/>
        <v>56.67</v>
      </c>
      <c r="Q739" s="14" t="s">
        <v>8327</v>
      </c>
      <c r="R739" t="s">
        <v>8328</v>
      </c>
      <c r="S739" s="20">
        <f t="shared" si="57"/>
        <v>41667.275312500002</v>
      </c>
      <c r="T739" s="20">
        <f t="shared" si="58"/>
        <v>41684.833333333336</v>
      </c>
      <c r="U739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10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55"/>
        <v>107</v>
      </c>
      <c r="P740">
        <f t="shared" si="56"/>
        <v>39.049999999999997</v>
      </c>
      <c r="Q740" s="14" t="s">
        <v>8327</v>
      </c>
      <c r="R740" t="s">
        <v>8328</v>
      </c>
      <c r="S740" s="20">
        <f t="shared" si="57"/>
        <v>41943.604097222218</v>
      </c>
      <c r="T740" s="20">
        <f t="shared" si="58"/>
        <v>41974.207638888889</v>
      </c>
      <c r="U740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10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55"/>
        <v>158</v>
      </c>
      <c r="P741">
        <f t="shared" si="56"/>
        <v>68.349999999999994</v>
      </c>
      <c r="Q741" s="14" t="s">
        <v>8327</v>
      </c>
      <c r="R741" t="s">
        <v>8328</v>
      </c>
      <c r="S741" s="20">
        <f t="shared" si="57"/>
        <v>41829.502650462964</v>
      </c>
      <c r="T741" s="20">
        <f t="shared" si="58"/>
        <v>41862.502650462964</v>
      </c>
      <c r="U741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10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55"/>
        <v>107</v>
      </c>
      <c r="P742">
        <f t="shared" si="56"/>
        <v>169.58</v>
      </c>
      <c r="Q742" s="14" t="s">
        <v>8327</v>
      </c>
      <c r="R742" t="s">
        <v>8328</v>
      </c>
      <c r="S742" s="20">
        <f t="shared" si="57"/>
        <v>42162.146782407406</v>
      </c>
      <c r="T742" s="20">
        <f t="shared" si="58"/>
        <v>42176.146782407406</v>
      </c>
      <c r="U74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10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55"/>
        <v>102</v>
      </c>
      <c r="P743">
        <f t="shared" si="56"/>
        <v>141.41999999999999</v>
      </c>
      <c r="Q743" s="14" t="s">
        <v>8327</v>
      </c>
      <c r="R743" t="s">
        <v>8328</v>
      </c>
      <c r="S743" s="20">
        <f t="shared" si="57"/>
        <v>41401.648217592592</v>
      </c>
      <c r="T743" s="20">
        <f t="shared" si="58"/>
        <v>41436.648217592592</v>
      </c>
      <c r="U74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10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55"/>
        <v>111</v>
      </c>
      <c r="P744">
        <f t="shared" si="56"/>
        <v>67.39</v>
      </c>
      <c r="Q744" s="14" t="s">
        <v>8327</v>
      </c>
      <c r="R744" t="s">
        <v>8328</v>
      </c>
      <c r="S744" s="20">
        <f t="shared" si="57"/>
        <v>41689.917962962965</v>
      </c>
      <c r="T744" s="20">
        <f t="shared" si="58"/>
        <v>41719.876296296294</v>
      </c>
      <c r="U744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10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55"/>
        <v>148</v>
      </c>
      <c r="P745">
        <f t="shared" si="56"/>
        <v>54.27</v>
      </c>
      <c r="Q745" s="14" t="s">
        <v>8327</v>
      </c>
      <c r="R745" t="s">
        <v>8328</v>
      </c>
      <c r="S745" s="20">
        <f t="shared" si="57"/>
        <v>40990.709317129629</v>
      </c>
      <c r="T745" s="20">
        <f t="shared" si="58"/>
        <v>41015.875</v>
      </c>
      <c r="U745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10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55"/>
        <v>102</v>
      </c>
      <c r="P746">
        <f t="shared" si="56"/>
        <v>82.52</v>
      </c>
      <c r="Q746" s="14" t="s">
        <v>8327</v>
      </c>
      <c r="R746" t="s">
        <v>8328</v>
      </c>
      <c r="S746" s="20">
        <f t="shared" si="57"/>
        <v>41226.95721064815</v>
      </c>
      <c r="T746" s="20">
        <f t="shared" si="58"/>
        <v>41256.95721064815</v>
      </c>
      <c r="U746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10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55"/>
        <v>179</v>
      </c>
      <c r="P747">
        <f t="shared" si="56"/>
        <v>53.73</v>
      </c>
      <c r="Q747" s="14" t="s">
        <v>8327</v>
      </c>
      <c r="R747" t="s">
        <v>8328</v>
      </c>
      <c r="S747" s="20">
        <f t="shared" si="57"/>
        <v>41367.572280092594</v>
      </c>
      <c r="T747" s="20">
        <f t="shared" si="58"/>
        <v>41397.572280092594</v>
      </c>
      <c r="U747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10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55"/>
        <v>111</v>
      </c>
      <c r="P748">
        <f t="shared" si="56"/>
        <v>34.21</v>
      </c>
      <c r="Q748" s="14" t="s">
        <v>8327</v>
      </c>
      <c r="R748" t="s">
        <v>8328</v>
      </c>
      <c r="S748" s="20">
        <f t="shared" si="57"/>
        <v>41157.042928240742</v>
      </c>
      <c r="T748" s="20">
        <f t="shared" si="58"/>
        <v>41175.165972222225</v>
      </c>
      <c r="U748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10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55"/>
        <v>100</v>
      </c>
      <c r="P749">
        <f t="shared" si="56"/>
        <v>127.33</v>
      </c>
      <c r="Q749" s="14" t="s">
        <v>8327</v>
      </c>
      <c r="R749" t="s">
        <v>8328</v>
      </c>
      <c r="S749" s="20">
        <f t="shared" si="57"/>
        <v>41988.548831018517</v>
      </c>
      <c r="T749" s="20">
        <f t="shared" si="58"/>
        <v>42019.454166666663</v>
      </c>
      <c r="U749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10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55"/>
        <v>100</v>
      </c>
      <c r="P750">
        <f t="shared" si="56"/>
        <v>45.57</v>
      </c>
      <c r="Q750" s="14" t="s">
        <v>8327</v>
      </c>
      <c r="R750" t="s">
        <v>8328</v>
      </c>
      <c r="S750" s="20">
        <f t="shared" si="57"/>
        <v>41831.846828703703</v>
      </c>
      <c r="T750" s="20">
        <f t="shared" si="58"/>
        <v>41861.846828703703</v>
      </c>
      <c r="U750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10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55"/>
        <v>106</v>
      </c>
      <c r="P751">
        <f t="shared" si="56"/>
        <v>95.96</v>
      </c>
      <c r="Q751" s="14" t="s">
        <v>8327</v>
      </c>
      <c r="R751" t="s">
        <v>8328</v>
      </c>
      <c r="S751" s="20">
        <f t="shared" si="57"/>
        <v>42733.94131944445</v>
      </c>
      <c r="T751" s="20">
        <f t="shared" si="58"/>
        <v>42763.94131944445</v>
      </c>
      <c r="U751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10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55"/>
        <v>103</v>
      </c>
      <c r="P752">
        <f t="shared" si="56"/>
        <v>77.27</v>
      </c>
      <c r="Q752" s="14" t="s">
        <v>8327</v>
      </c>
      <c r="R752" t="s">
        <v>8328</v>
      </c>
      <c r="S752" s="20">
        <f t="shared" si="57"/>
        <v>41299.878148148149</v>
      </c>
      <c r="T752" s="20">
        <f t="shared" si="58"/>
        <v>41329.878148148149</v>
      </c>
      <c r="U75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10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55"/>
        <v>119</v>
      </c>
      <c r="P753">
        <f t="shared" si="56"/>
        <v>57.34</v>
      </c>
      <c r="Q753" s="14" t="s">
        <v>8327</v>
      </c>
      <c r="R753" t="s">
        <v>8328</v>
      </c>
      <c r="S753" s="20">
        <f t="shared" si="57"/>
        <v>40713.630497685182</v>
      </c>
      <c r="T753" s="20">
        <f t="shared" si="58"/>
        <v>40759.630497685182</v>
      </c>
      <c r="U75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10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55"/>
        <v>112</v>
      </c>
      <c r="P754">
        <f t="shared" si="56"/>
        <v>53.19</v>
      </c>
      <c r="Q754" s="14" t="s">
        <v>8327</v>
      </c>
      <c r="R754" t="s">
        <v>8328</v>
      </c>
      <c r="S754" s="20">
        <f t="shared" si="57"/>
        <v>42639.421493055561</v>
      </c>
      <c r="T754" s="20">
        <f t="shared" si="58"/>
        <v>42659.458333333328</v>
      </c>
      <c r="U754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10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55"/>
        <v>128</v>
      </c>
      <c r="P755">
        <f t="shared" si="56"/>
        <v>492.31</v>
      </c>
      <c r="Q755" s="14" t="s">
        <v>8327</v>
      </c>
      <c r="R755" t="s">
        <v>8328</v>
      </c>
      <c r="S755" s="20">
        <f t="shared" si="57"/>
        <v>42019.590173611112</v>
      </c>
      <c r="T755" s="20">
        <f t="shared" si="58"/>
        <v>42049.590173611112</v>
      </c>
      <c r="U755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10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55"/>
        <v>104</v>
      </c>
      <c r="P756">
        <f t="shared" si="56"/>
        <v>42.35</v>
      </c>
      <c r="Q756" s="14" t="s">
        <v>8327</v>
      </c>
      <c r="R756" t="s">
        <v>8328</v>
      </c>
      <c r="S756" s="20">
        <f t="shared" si="57"/>
        <v>41249.749085648145</v>
      </c>
      <c r="T756" s="20">
        <f t="shared" si="58"/>
        <v>41279.749085648145</v>
      </c>
      <c r="U756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10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55"/>
        <v>102</v>
      </c>
      <c r="P757">
        <f t="shared" si="56"/>
        <v>37.47</v>
      </c>
      <c r="Q757" s="14" t="s">
        <v>8327</v>
      </c>
      <c r="R757" t="s">
        <v>8328</v>
      </c>
      <c r="S757" s="20">
        <f t="shared" si="57"/>
        <v>41383.605057870373</v>
      </c>
      <c r="T757" s="20">
        <f t="shared" si="58"/>
        <v>41414.02847222222</v>
      </c>
      <c r="U757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10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55"/>
        <v>118</v>
      </c>
      <c r="P758">
        <f t="shared" si="56"/>
        <v>37.450000000000003</v>
      </c>
      <c r="Q758" s="14" t="s">
        <v>8327</v>
      </c>
      <c r="R758" t="s">
        <v>8328</v>
      </c>
      <c r="S758" s="20">
        <f t="shared" si="57"/>
        <v>40590.766886574071</v>
      </c>
      <c r="T758" s="20">
        <f t="shared" si="58"/>
        <v>40651.725219907406</v>
      </c>
      <c r="U758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10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55"/>
        <v>238</v>
      </c>
      <c r="P759">
        <f t="shared" si="56"/>
        <v>33.06</v>
      </c>
      <c r="Q759" s="14" t="s">
        <v>8327</v>
      </c>
      <c r="R759" t="s">
        <v>8328</v>
      </c>
      <c r="S759" s="20">
        <f t="shared" si="57"/>
        <v>41235.054560185185</v>
      </c>
      <c r="T759" s="20">
        <f t="shared" si="58"/>
        <v>41249.054560185185</v>
      </c>
      <c r="U759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10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55"/>
        <v>102</v>
      </c>
      <c r="P760">
        <f t="shared" si="56"/>
        <v>134.21</v>
      </c>
      <c r="Q760" s="14" t="s">
        <v>8327</v>
      </c>
      <c r="R760" t="s">
        <v>8328</v>
      </c>
      <c r="S760" s="20">
        <f t="shared" si="57"/>
        <v>40429.836435185185</v>
      </c>
      <c r="T760" s="20">
        <f t="shared" si="58"/>
        <v>40459.836435185185</v>
      </c>
      <c r="U760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10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55"/>
        <v>102</v>
      </c>
      <c r="P761">
        <f t="shared" si="56"/>
        <v>51.47</v>
      </c>
      <c r="Q761" s="14" t="s">
        <v>8327</v>
      </c>
      <c r="R761" t="s">
        <v>8328</v>
      </c>
      <c r="S761" s="20">
        <f t="shared" si="57"/>
        <v>41789.330312500002</v>
      </c>
      <c r="T761" s="20">
        <f t="shared" si="58"/>
        <v>41829.330312500002</v>
      </c>
      <c r="U761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10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55"/>
        <v>0</v>
      </c>
      <c r="P762">
        <f t="shared" si="56"/>
        <v>0</v>
      </c>
      <c r="Q762" s="14" t="s">
        <v>8327</v>
      </c>
      <c r="R762" t="s">
        <v>8329</v>
      </c>
      <c r="S762" s="20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10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55"/>
        <v>5</v>
      </c>
      <c r="P763">
        <f t="shared" si="56"/>
        <v>39.17</v>
      </c>
      <c r="Q763" s="14" t="s">
        <v>8327</v>
      </c>
      <c r="R763" t="s">
        <v>8329</v>
      </c>
      <c r="S763" s="20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10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55"/>
        <v>0</v>
      </c>
      <c r="P764">
        <f t="shared" si="56"/>
        <v>0</v>
      </c>
      <c r="Q764" s="14" t="s">
        <v>8327</v>
      </c>
      <c r="R764" t="s">
        <v>8329</v>
      </c>
      <c r="S764" s="20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10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55"/>
        <v>0</v>
      </c>
      <c r="P765">
        <f t="shared" si="56"/>
        <v>5</v>
      </c>
      <c r="Q765" s="14" t="s">
        <v>8327</v>
      </c>
      <c r="R765" t="s">
        <v>8329</v>
      </c>
      <c r="S765" s="20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10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55"/>
        <v>0</v>
      </c>
      <c r="P766">
        <f t="shared" si="56"/>
        <v>0</v>
      </c>
      <c r="Q766" s="14" t="s">
        <v>8327</v>
      </c>
      <c r="R766" t="s">
        <v>8329</v>
      </c>
      <c r="S766" s="20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10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55"/>
        <v>36</v>
      </c>
      <c r="P767">
        <f t="shared" si="56"/>
        <v>57.3</v>
      </c>
      <c r="Q767" s="14" t="s">
        <v>8327</v>
      </c>
      <c r="R767" t="s">
        <v>8329</v>
      </c>
      <c r="S767" s="20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10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55"/>
        <v>0</v>
      </c>
      <c r="P768">
        <f t="shared" si="56"/>
        <v>0</v>
      </c>
      <c r="Q768" s="14" t="s">
        <v>8327</v>
      </c>
      <c r="R768" t="s">
        <v>8329</v>
      </c>
      <c r="S768" s="20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10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55"/>
        <v>4</v>
      </c>
      <c r="P769">
        <f t="shared" si="56"/>
        <v>59</v>
      </c>
      <c r="Q769" s="14" t="s">
        <v>8327</v>
      </c>
      <c r="R769" t="s">
        <v>8329</v>
      </c>
      <c r="S769" s="20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10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ref="O770:O833" si="60">ROUND(E770/D770*100,0)</f>
        <v>0</v>
      </c>
      <c r="P770">
        <f t="shared" ref="P770:P833" si="61">IFERROR(ROUND(E770/L770,2),0)</f>
        <v>0</v>
      </c>
      <c r="Q770" s="14" t="s">
        <v>8327</v>
      </c>
      <c r="R770" t="s">
        <v>8329</v>
      </c>
      <c r="S770" s="20">
        <f t="shared" ref="S770:S833" si="62">(((J770/60)/60)/24)+DATE(1970,1,1)</f>
        <v>41594.207060185188</v>
      </c>
      <c r="T770" s="20">
        <f t="shared" ref="T770:T833" si="63">(((I770/60)/60)/24)+DATE(1970,1,1)</f>
        <v>41624.207060185188</v>
      </c>
      <c r="U770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10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si="60"/>
        <v>41</v>
      </c>
      <c r="P771">
        <f t="shared" si="61"/>
        <v>31.85</v>
      </c>
      <c r="Q771" s="14" t="s">
        <v>8327</v>
      </c>
      <c r="R771" t="s">
        <v>8329</v>
      </c>
      <c r="S771" s="20">
        <f t="shared" si="62"/>
        <v>41604.996458333335</v>
      </c>
      <c r="T771" s="20">
        <f t="shared" si="63"/>
        <v>41634.996458333335</v>
      </c>
      <c r="U771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10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60"/>
        <v>0</v>
      </c>
      <c r="P772">
        <f t="shared" si="61"/>
        <v>0</v>
      </c>
      <c r="Q772" s="14" t="s">
        <v>8327</v>
      </c>
      <c r="R772" t="s">
        <v>8329</v>
      </c>
      <c r="S772" s="20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10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60"/>
        <v>0</v>
      </c>
      <c r="P773">
        <f t="shared" si="61"/>
        <v>10</v>
      </c>
      <c r="Q773" s="14" t="s">
        <v>8327</v>
      </c>
      <c r="R773" t="s">
        <v>8329</v>
      </c>
      <c r="S773" s="20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10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60"/>
        <v>3</v>
      </c>
      <c r="P774">
        <f t="shared" si="61"/>
        <v>50</v>
      </c>
      <c r="Q774" s="14" t="s">
        <v>8327</v>
      </c>
      <c r="R774" t="s">
        <v>8329</v>
      </c>
      <c r="S774" s="20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10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60"/>
        <v>1</v>
      </c>
      <c r="P775">
        <f t="shared" si="61"/>
        <v>16</v>
      </c>
      <c r="Q775" s="14" t="s">
        <v>8327</v>
      </c>
      <c r="R775" t="s">
        <v>8329</v>
      </c>
      <c r="S775" s="20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10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60"/>
        <v>70</v>
      </c>
      <c r="P776">
        <f t="shared" si="61"/>
        <v>39</v>
      </c>
      <c r="Q776" s="14" t="s">
        <v>8327</v>
      </c>
      <c r="R776" t="s">
        <v>8329</v>
      </c>
      <c r="S776" s="20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10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60"/>
        <v>2</v>
      </c>
      <c r="P777">
        <f t="shared" si="61"/>
        <v>34</v>
      </c>
      <c r="Q777" s="14" t="s">
        <v>8327</v>
      </c>
      <c r="R777" t="s">
        <v>8329</v>
      </c>
      <c r="S777" s="20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10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60"/>
        <v>51</v>
      </c>
      <c r="P778">
        <f t="shared" si="61"/>
        <v>63.12</v>
      </c>
      <c r="Q778" s="14" t="s">
        <v>8327</v>
      </c>
      <c r="R778" t="s">
        <v>8329</v>
      </c>
      <c r="S778" s="20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10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60"/>
        <v>1</v>
      </c>
      <c r="P779">
        <f t="shared" si="61"/>
        <v>7</v>
      </c>
      <c r="Q779" s="14" t="s">
        <v>8327</v>
      </c>
      <c r="R779" t="s">
        <v>8329</v>
      </c>
      <c r="S779" s="20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10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60"/>
        <v>0</v>
      </c>
      <c r="P780">
        <f t="shared" si="61"/>
        <v>2</v>
      </c>
      <c r="Q780" s="14" t="s">
        <v>8327</v>
      </c>
      <c r="R780" t="s">
        <v>8329</v>
      </c>
      <c r="S780" s="20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10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60"/>
        <v>3</v>
      </c>
      <c r="P781">
        <f t="shared" si="61"/>
        <v>66.67</v>
      </c>
      <c r="Q781" s="14" t="s">
        <v>8327</v>
      </c>
      <c r="R781" t="s">
        <v>8329</v>
      </c>
      <c r="S781" s="20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10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60"/>
        <v>104</v>
      </c>
      <c r="P782">
        <f t="shared" si="61"/>
        <v>38.520000000000003</v>
      </c>
      <c r="Q782" s="14" t="s">
        <v>8330</v>
      </c>
      <c r="R782" t="s">
        <v>8331</v>
      </c>
      <c r="S782" s="20">
        <f t="shared" si="62"/>
        <v>40636.673900462964</v>
      </c>
      <c r="T782" s="20">
        <f t="shared" si="63"/>
        <v>40666.673900462964</v>
      </c>
      <c r="U78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10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60"/>
        <v>133</v>
      </c>
      <c r="P783">
        <f t="shared" si="61"/>
        <v>42.61</v>
      </c>
      <c r="Q783" s="14" t="s">
        <v>8330</v>
      </c>
      <c r="R783" t="s">
        <v>8331</v>
      </c>
      <c r="S783" s="20">
        <f t="shared" si="62"/>
        <v>41403.000856481485</v>
      </c>
      <c r="T783" s="20">
        <f t="shared" si="63"/>
        <v>41433.000856481485</v>
      </c>
      <c r="U78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10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60"/>
        <v>100</v>
      </c>
      <c r="P784">
        <f t="shared" si="61"/>
        <v>50</v>
      </c>
      <c r="Q784" s="14" t="s">
        <v>8330</v>
      </c>
      <c r="R784" t="s">
        <v>8331</v>
      </c>
      <c r="S784" s="20">
        <f t="shared" si="62"/>
        <v>41116.758125</v>
      </c>
      <c r="T784" s="20">
        <f t="shared" si="63"/>
        <v>41146.758125</v>
      </c>
      <c r="U784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10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60"/>
        <v>148</v>
      </c>
      <c r="P785">
        <f t="shared" si="61"/>
        <v>63.49</v>
      </c>
      <c r="Q785" s="14" t="s">
        <v>8330</v>
      </c>
      <c r="R785" t="s">
        <v>8331</v>
      </c>
      <c r="S785" s="20">
        <f t="shared" si="62"/>
        <v>40987.773715277777</v>
      </c>
      <c r="T785" s="20">
        <f t="shared" si="63"/>
        <v>41026.916666666664</v>
      </c>
      <c r="U785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10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60"/>
        <v>103</v>
      </c>
      <c r="P786">
        <f t="shared" si="61"/>
        <v>102.5</v>
      </c>
      <c r="Q786" s="14" t="s">
        <v>8330</v>
      </c>
      <c r="R786" t="s">
        <v>8331</v>
      </c>
      <c r="S786" s="20">
        <f t="shared" si="62"/>
        <v>41675.149525462963</v>
      </c>
      <c r="T786" s="20">
        <f t="shared" si="63"/>
        <v>41715.107858796298</v>
      </c>
      <c r="U786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10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60"/>
        <v>181</v>
      </c>
      <c r="P787">
        <f t="shared" si="61"/>
        <v>31.14</v>
      </c>
      <c r="Q787" s="14" t="s">
        <v>8330</v>
      </c>
      <c r="R787" t="s">
        <v>8331</v>
      </c>
      <c r="S787" s="20">
        <f t="shared" si="62"/>
        <v>41303.593923611108</v>
      </c>
      <c r="T787" s="20">
        <f t="shared" si="63"/>
        <v>41333.593923611108</v>
      </c>
      <c r="U787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10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60"/>
        <v>143</v>
      </c>
      <c r="P788">
        <f t="shared" si="61"/>
        <v>162.27000000000001</v>
      </c>
      <c r="Q788" s="14" t="s">
        <v>8330</v>
      </c>
      <c r="R788" t="s">
        <v>8331</v>
      </c>
      <c r="S788" s="20">
        <f t="shared" si="62"/>
        <v>40983.055949074071</v>
      </c>
      <c r="T788" s="20">
        <f t="shared" si="63"/>
        <v>41040.657638888886</v>
      </c>
      <c r="U788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10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60"/>
        <v>114</v>
      </c>
      <c r="P789">
        <f t="shared" si="61"/>
        <v>80.59</v>
      </c>
      <c r="Q789" s="14" t="s">
        <v>8330</v>
      </c>
      <c r="R789" t="s">
        <v>8331</v>
      </c>
      <c r="S789" s="20">
        <f t="shared" si="62"/>
        <v>41549.627615740741</v>
      </c>
      <c r="T789" s="20">
        <f t="shared" si="63"/>
        <v>41579.627615740741</v>
      </c>
      <c r="U789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10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60"/>
        <v>204</v>
      </c>
      <c r="P790">
        <f t="shared" si="61"/>
        <v>59.85</v>
      </c>
      <c r="Q790" s="14" t="s">
        <v>8330</v>
      </c>
      <c r="R790" t="s">
        <v>8331</v>
      </c>
      <c r="S790" s="20">
        <f t="shared" si="62"/>
        <v>41059.006805555553</v>
      </c>
      <c r="T790" s="20">
        <f t="shared" si="63"/>
        <v>41097.165972222225</v>
      </c>
      <c r="U790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10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60"/>
        <v>109</v>
      </c>
      <c r="P791">
        <f t="shared" si="61"/>
        <v>132.86000000000001</v>
      </c>
      <c r="Q791" s="14" t="s">
        <v>8330</v>
      </c>
      <c r="R791" t="s">
        <v>8331</v>
      </c>
      <c r="S791" s="20">
        <f t="shared" si="62"/>
        <v>41277.186111111114</v>
      </c>
      <c r="T791" s="20">
        <f t="shared" si="63"/>
        <v>41295.332638888889</v>
      </c>
      <c r="U791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10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60"/>
        <v>144</v>
      </c>
      <c r="P792">
        <f t="shared" si="61"/>
        <v>92.55</v>
      </c>
      <c r="Q792" s="14" t="s">
        <v>8330</v>
      </c>
      <c r="R792" t="s">
        <v>8331</v>
      </c>
      <c r="S792" s="20">
        <f t="shared" si="62"/>
        <v>41276.047905092593</v>
      </c>
      <c r="T792" s="20">
        <f t="shared" si="63"/>
        <v>41306.047905092593</v>
      </c>
      <c r="U79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10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60"/>
        <v>104</v>
      </c>
      <c r="P793">
        <f t="shared" si="61"/>
        <v>60.86</v>
      </c>
      <c r="Q793" s="14" t="s">
        <v>8330</v>
      </c>
      <c r="R793" t="s">
        <v>8331</v>
      </c>
      <c r="S793" s="20">
        <f t="shared" si="62"/>
        <v>41557.780624999999</v>
      </c>
      <c r="T793" s="20">
        <f t="shared" si="63"/>
        <v>41591.249305555553</v>
      </c>
      <c r="U79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10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60"/>
        <v>100</v>
      </c>
      <c r="P794">
        <f t="shared" si="61"/>
        <v>41.85</v>
      </c>
      <c r="Q794" s="14" t="s">
        <v>8330</v>
      </c>
      <c r="R794" t="s">
        <v>8331</v>
      </c>
      <c r="S794" s="20">
        <f t="shared" si="62"/>
        <v>41555.873645833337</v>
      </c>
      <c r="T794" s="20">
        <f t="shared" si="63"/>
        <v>41585.915312500001</v>
      </c>
      <c r="U794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10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60"/>
        <v>103</v>
      </c>
      <c r="P795">
        <f t="shared" si="61"/>
        <v>88.33</v>
      </c>
      <c r="Q795" s="14" t="s">
        <v>8330</v>
      </c>
      <c r="R795" t="s">
        <v>8331</v>
      </c>
      <c r="S795" s="20">
        <f t="shared" si="62"/>
        <v>41442.741249999999</v>
      </c>
      <c r="T795" s="20">
        <f t="shared" si="63"/>
        <v>41458.207638888889</v>
      </c>
      <c r="U795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10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60"/>
        <v>105</v>
      </c>
      <c r="P796">
        <f t="shared" si="61"/>
        <v>158.96</v>
      </c>
      <c r="Q796" s="14" t="s">
        <v>8330</v>
      </c>
      <c r="R796" t="s">
        <v>8331</v>
      </c>
      <c r="S796" s="20">
        <f t="shared" si="62"/>
        <v>40736.115011574075</v>
      </c>
      <c r="T796" s="20">
        <f t="shared" si="63"/>
        <v>40791.712500000001</v>
      </c>
      <c r="U796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10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60"/>
        <v>112</v>
      </c>
      <c r="P797">
        <f t="shared" si="61"/>
        <v>85.05</v>
      </c>
      <c r="Q797" s="14" t="s">
        <v>8330</v>
      </c>
      <c r="R797" t="s">
        <v>8331</v>
      </c>
      <c r="S797" s="20">
        <f t="shared" si="62"/>
        <v>40963.613032407404</v>
      </c>
      <c r="T797" s="20">
        <f t="shared" si="63"/>
        <v>41006.207638888889</v>
      </c>
      <c r="U797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10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60"/>
        <v>101</v>
      </c>
      <c r="P798">
        <f t="shared" si="61"/>
        <v>112.61</v>
      </c>
      <c r="Q798" s="14" t="s">
        <v>8330</v>
      </c>
      <c r="R798" t="s">
        <v>8331</v>
      </c>
      <c r="S798" s="20">
        <f t="shared" si="62"/>
        <v>41502.882928240739</v>
      </c>
      <c r="T798" s="20">
        <f t="shared" si="63"/>
        <v>41532.881944444445</v>
      </c>
      <c r="U798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10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60"/>
        <v>108</v>
      </c>
      <c r="P799">
        <f t="shared" si="61"/>
        <v>45.44</v>
      </c>
      <c r="Q799" s="14" t="s">
        <v>8330</v>
      </c>
      <c r="R799" t="s">
        <v>8331</v>
      </c>
      <c r="S799" s="20">
        <f t="shared" si="62"/>
        <v>40996.994074074071</v>
      </c>
      <c r="T799" s="20">
        <f t="shared" si="63"/>
        <v>41028.166666666664</v>
      </c>
      <c r="U799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10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60"/>
        <v>115</v>
      </c>
      <c r="P800">
        <f t="shared" si="61"/>
        <v>46.22</v>
      </c>
      <c r="Q800" s="14" t="s">
        <v>8330</v>
      </c>
      <c r="R800" t="s">
        <v>8331</v>
      </c>
      <c r="S800" s="20">
        <f t="shared" si="62"/>
        <v>41882.590127314819</v>
      </c>
      <c r="T800" s="20">
        <f t="shared" si="63"/>
        <v>41912.590127314819</v>
      </c>
      <c r="U800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10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60"/>
        <v>100</v>
      </c>
      <c r="P801">
        <f t="shared" si="61"/>
        <v>178.61</v>
      </c>
      <c r="Q801" s="14" t="s">
        <v>8330</v>
      </c>
      <c r="R801" t="s">
        <v>8331</v>
      </c>
      <c r="S801" s="20">
        <f t="shared" si="62"/>
        <v>40996.667199074072</v>
      </c>
      <c r="T801" s="20">
        <f t="shared" si="63"/>
        <v>41026.667199074072</v>
      </c>
      <c r="U801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10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60"/>
        <v>152</v>
      </c>
      <c r="P802">
        <f t="shared" si="61"/>
        <v>40.75</v>
      </c>
      <c r="Q802" s="14" t="s">
        <v>8330</v>
      </c>
      <c r="R802" t="s">
        <v>8331</v>
      </c>
      <c r="S802" s="20">
        <f t="shared" si="62"/>
        <v>41863.433495370373</v>
      </c>
      <c r="T802" s="20">
        <f t="shared" si="63"/>
        <v>41893.433495370373</v>
      </c>
      <c r="U80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10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60"/>
        <v>112</v>
      </c>
      <c r="P803">
        <f t="shared" si="61"/>
        <v>43.73</v>
      </c>
      <c r="Q803" s="14" t="s">
        <v>8330</v>
      </c>
      <c r="R803" t="s">
        <v>8331</v>
      </c>
      <c r="S803" s="20">
        <f t="shared" si="62"/>
        <v>40695.795370370368</v>
      </c>
      <c r="T803" s="20">
        <f t="shared" si="63"/>
        <v>40725.795370370368</v>
      </c>
      <c r="U80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10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60"/>
        <v>101</v>
      </c>
      <c r="P804">
        <f t="shared" si="61"/>
        <v>81.069999999999993</v>
      </c>
      <c r="Q804" s="14" t="s">
        <v>8330</v>
      </c>
      <c r="R804" t="s">
        <v>8331</v>
      </c>
      <c r="S804" s="20">
        <f t="shared" si="62"/>
        <v>41123.022268518522</v>
      </c>
      <c r="T804" s="20">
        <f t="shared" si="63"/>
        <v>41169.170138888891</v>
      </c>
      <c r="U804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10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60"/>
        <v>123</v>
      </c>
      <c r="P805">
        <f t="shared" si="61"/>
        <v>74.61</v>
      </c>
      <c r="Q805" s="14" t="s">
        <v>8330</v>
      </c>
      <c r="R805" t="s">
        <v>8331</v>
      </c>
      <c r="S805" s="20">
        <f t="shared" si="62"/>
        <v>40665.949976851851</v>
      </c>
      <c r="T805" s="20">
        <f t="shared" si="63"/>
        <v>40692.041666666664</v>
      </c>
      <c r="U805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10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60"/>
        <v>100</v>
      </c>
      <c r="P806">
        <f t="shared" si="61"/>
        <v>305.56</v>
      </c>
      <c r="Q806" s="14" t="s">
        <v>8330</v>
      </c>
      <c r="R806" t="s">
        <v>8331</v>
      </c>
      <c r="S806" s="20">
        <f t="shared" si="62"/>
        <v>40730.105625000004</v>
      </c>
      <c r="T806" s="20">
        <f t="shared" si="63"/>
        <v>40747.165972222225</v>
      </c>
      <c r="U806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10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60"/>
        <v>105</v>
      </c>
      <c r="P807">
        <f t="shared" si="61"/>
        <v>58.33</v>
      </c>
      <c r="Q807" s="14" t="s">
        <v>8330</v>
      </c>
      <c r="R807" t="s">
        <v>8331</v>
      </c>
      <c r="S807" s="20">
        <f t="shared" si="62"/>
        <v>40690.823055555556</v>
      </c>
      <c r="T807" s="20">
        <f t="shared" si="63"/>
        <v>40740.958333333336</v>
      </c>
      <c r="U807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10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60"/>
        <v>104</v>
      </c>
      <c r="P808">
        <f t="shared" si="61"/>
        <v>117.68</v>
      </c>
      <c r="Q808" s="14" t="s">
        <v>8330</v>
      </c>
      <c r="R808" t="s">
        <v>8331</v>
      </c>
      <c r="S808" s="20">
        <f t="shared" si="62"/>
        <v>40763.691423611112</v>
      </c>
      <c r="T808" s="20">
        <f t="shared" si="63"/>
        <v>40793.691423611112</v>
      </c>
      <c r="U808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10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60"/>
        <v>105</v>
      </c>
      <c r="P809">
        <f t="shared" si="61"/>
        <v>73.77</v>
      </c>
      <c r="Q809" s="14" t="s">
        <v>8330</v>
      </c>
      <c r="R809" t="s">
        <v>8331</v>
      </c>
      <c r="S809" s="20">
        <f t="shared" si="62"/>
        <v>42759.628599537042</v>
      </c>
      <c r="T809" s="20">
        <f t="shared" si="63"/>
        <v>42795.083333333328</v>
      </c>
      <c r="U809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10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60"/>
        <v>100</v>
      </c>
      <c r="P810">
        <f t="shared" si="61"/>
        <v>104.65</v>
      </c>
      <c r="Q810" s="14" t="s">
        <v>8330</v>
      </c>
      <c r="R810" t="s">
        <v>8331</v>
      </c>
      <c r="S810" s="20">
        <f t="shared" si="62"/>
        <v>41962.100532407407</v>
      </c>
      <c r="T810" s="20">
        <f t="shared" si="63"/>
        <v>41995.207638888889</v>
      </c>
      <c r="U810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10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60"/>
        <v>104</v>
      </c>
      <c r="P811">
        <f t="shared" si="61"/>
        <v>79.83</v>
      </c>
      <c r="Q811" s="14" t="s">
        <v>8330</v>
      </c>
      <c r="R811" t="s">
        <v>8331</v>
      </c>
      <c r="S811" s="20">
        <f t="shared" si="62"/>
        <v>41628.833680555559</v>
      </c>
      <c r="T811" s="20">
        <f t="shared" si="63"/>
        <v>41658.833680555559</v>
      </c>
      <c r="U811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10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60"/>
        <v>105</v>
      </c>
      <c r="P812">
        <f t="shared" si="61"/>
        <v>58.33</v>
      </c>
      <c r="Q812" s="14" t="s">
        <v>8330</v>
      </c>
      <c r="R812" t="s">
        <v>8331</v>
      </c>
      <c r="S812" s="20">
        <f t="shared" si="62"/>
        <v>41123.056273148148</v>
      </c>
      <c r="T812" s="20">
        <f t="shared" si="63"/>
        <v>41153.056273148148</v>
      </c>
      <c r="U81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10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60"/>
        <v>104</v>
      </c>
      <c r="P813">
        <f t="shared" si="61"/>
        <v>86.67</v>
      </c>
      <c r="Q813" s="14" t="s">
        <v>8330</v>
      </c>
      <c r="R813" t="s">
        <v>8331</v>
      </c>
      <c r="S813" s="20">
        <f t="shared" si="62"/>
        <v>41443.643541666665</v>
      </c>
      <c r="T813" s="20">
        <f t="shared" si="63"/>
        <v>41465.702777777777</v>
      </c>
      <c r="U81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10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60"/>
        <v>152</v>
      </c>
      <c r="P814">
        <f t="shared" si="61"/>
        <v>27.61</v>
      </c>
      <c r="Q814" s="14" t="s">
        <v>8330</v>
      </c>
      <c r="R814" t="s">
        <v>8331</v>
      </c>
      <c r="S814" s="20">
        <f t="shared" si="62"/>
        <v>41282.017962962964</v>
      </c>
      <c r="T814" s="20">
        <f t="shared" si="63"/>
        <v>41334.581944444442</v>
      </c>
      <c r="U814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10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60"/>
        <v>160</v>
      </c>
      <c r="P815">
        <f t="shared" si="61"/>
        <v>25</v>
      </c>
      <c r="Q815" s="14" t="s">
        <v>8330</v>
      </c>
      <c r="R815" t="s">
        <v>8331</v>
      </c>
      <c r="S815" s="20">
        <f t="shared" si="62"/>
        <v>41080.960243055553</v>
      </c>
      <c r="T815" s="20">
        <f t="shared" si="63"/>
        <v>41110.960243055553</v>
      </c>
      <c r="U815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10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60"/>
        <v>127</v>
      </c>
      <c r="P816">
        <f t="shared" si="61"/>
        <v>45.46</v>
      </c>
      <c r="Q816" s="14" t="s">
        <v>8330</v>
      </c>
      <c r="R816" t="s">
        <v>8331</v>
      </c>
      <c r="S816" s="20">
        <f t="shared" si="62"/>
        <v>40679.743067129632</v>
      </c>
      <c r="T816" s="20">
        <f t="shared" si="63"/>
        <v>40694.75277777778</v>
      </c>
      <c r="U816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10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60"/>
        <v>107</v>
      </c>
      <c r="P817">
        <f t="shared" si="61"/>
        <v>99.53</v>
      </c>
      <c r="Q817" s="14" t="s">
        <v>8330</v>
      </c>
      <c r="R817" t="s">
        <v>8331</v>
      </c>
      <c r="S817" s="20">
        <f t="shared" si="62"/>
        <v>41914.917858796296</v>
      </c>
      <c r="T817" s="20">
        <f t="shared" si="63"/>
        <v>41944.917858796296</v>
      </c>
      <c r="U817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10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60"/>
        <v>115</v>
      </c>
      <c r="P818">
        <f t="shared" si="61"/>
        <v>39.31</v>
      </c>
      <c r="Q818" s="14" t="s">
        <v>8330</v>
      </c>
      <c r="R818" t="s">
        <v>8331</v>
      </c>
      <c r="S818" s="20">
        <f t="shared" si="62"/>
        <v>41341.870868055557</v>
      </c>
      <c r="T818" s="20">
        <f t="shared" si="63"/>
        <v>41373.270833333336</v>
      </c>
      <c r="U818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10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60"/>
        <v>137</v>
      </c>
      <c r="P819">
        <f t="shared" si="61"/>
        <v>89.42</v>
      </c>
      <c r="Q819" s="14" t="s">
        <v>8330</v>
      </c>
      <c r="R819" t="s">
        <v>8331</v>
      </c>
      <c r="S819" s="20">
        <f t="shared" si="62"/>
        <v>40925.599664351852</v>
      </c>
      <c r="T819" s="20">
        <f t="shared" si="63"/>
        <v>40979.207638888889</v>
      </c>
      <c r="U819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10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60"/>
        <v>156</v>
      </c>
      <c r="P820">
        <f t="shared" si="61"/>
        <v>28.68</v>
      </c>
      <c r="Q820" s="14" t="s">
        <v>8330</v>
      </c>
      <c r="R820" t="s">
        <v>8331</v>
      </c>
      <c r="S820" s="20">
        <f t="shared" si="62"/>
        <v>41120.882881944446</v>
      </c>
      <c r="T820" s="20">
        <f t="shared" si="63"/>
        <v>41128.709027777775</v>
      </c>
      <c r="U820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10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60"/>
        <v>109</v>
      </c>
      <c r="P821">
        <f t="shared" si="61"/>
        <v>31.07</v>
      </c>
      <c r="Q821" s="14" t="s">
        <v>8330</v>
      </c>
      <c r="R821" t="s">
        <v>8331</v>
      </c>
      <c r="S821" s="20">
        <f t="shared" si="62"/>
        <v>41619.998310185183</v>
      </c>
      <c r="T821" s="20">
        <f t="shared" si="63"/>
        <v>41629.197222222225</v>
      </c>
      <c r="U821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10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60"/>
        <v>134</v>
      </c>
      <c r="P822">
        <f t="shared" si="61"/>
        <v>70.55</v>
      </c>
      <c r="Q822" s="14" t="s">
        <v>8330</v>
      </c>
      <c r="R822" t="s">
        <v>8331</v>
      </c>
      <c r="S822" s="20">
        <f t="shared" si="62"/>
        <v>41768.841921296298</v>
      </c>
      <c r="T822" s="20">
        <f t="shared" si="63"/>
        <v>41799.208333333336</v>
      </c>
      <c r="U8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10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60"/>
        <v>100</v>
      </c>
      <c r="P823">
        <f t="shared" si="61"/>
        <v>224.13</v>
      </c>
      <c r="Q823" s="14" t="s">
        <v>8330</v>
      </c>
      <c r="R823" t="s">
        <v>8331</v>
      </c>
      <c r="S823" s="20">
        <f t="shared" si="62"/>
        <v>42093.922048611115</v>
      </c>
      <c r="T823" s="20">
        <f t="shared" si="63"/>
        <v>42128.167361111111</v>
      </c>
      <c r="U8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10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60"/>
        <v>119</v>
      </c>
      <c r="P824">
        <f t="shared" si="61"/>
        <v>51.81</v>
      </c>
      <c r="Q824" s="14" t="s">
        <v>8330</v>
      </c>
      <c r="R824" t="s">
        <v>8331</v>
      </c>
      <c r="S824" s="20">
        <f t="shared" si="62"/>
        <v>41157.947337962964</v>
      </c>
      <c r="T824" s="20">
        <f t="shared" si="63"/>
        <v>41187.947337962964</v>
      </c>
      <c r="U824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10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60"/>
        <v>180</v>
      </c>
      <c r="P825">
        <f t="shared" si="61"/>
        <v>43.52</v>
      </c>
      <c r="Q825" s="14" t="s">
        <v>8330</v>
      </c>
      <c r="R825" t="s">
        <v>8331</v>
      </c>
      <c r="S825" s="20">
        <f t="shared" si="62"/>
        <v>42055.972824074073</v>
      </c>
      <c r="T825" s="20">
        <f t="shared" si="63"/>
        <v>42085.931157407409</v>
      </c>
      <c r="U825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10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60"/>
        <v>134</v>
      </c>
      <c r="P826">
        <f t="shared" si="61"/>
        <v>39.82</v>
      </c>
      <c r="Q826" s="14" t="s">
        <v>8330</v>
      </c>
      <c r="R826" t="s">
        <v>8331</v>
      </c>
      <c r="S826" s="20">
        <f t="shared" si="62"/>
        <v>40250.242106481484</v>
      </c>
      <c r="T826" s="20">
        <f t="shared" si="63"/>
        <v>40286.290972222225</v>
      </c>
      <c r="U826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10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60"/>
        <v>100</v>
      </c>
      <c r="P827">
        <f t="shared" si="61"/>
        <v>126.81</v>
      </c>
      <c r="Q827" s="14" t="s">
        <v>8330</v>
      </c>
      <c r="R827" t="s">
        <v>8331</v>
      </c>
      <c r="S827" s="20">
        <f t="shared" si="62"/>
        <v>41186.306527777779</v>
      </c>
      <c r="T827" s="20">
        <f t="shared" si="63"/>
        <v>41211.306527777779</v>
      </c>
      <c r="U827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10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60"/>
        <v>101</v>
      </c>
      <c r="P828">
        <f t="shared" si="61"/>
        <v>113.88</v>
      </c>
      <c r="Q828" s="14" t="s">
        <v>8330</v>
      </c>
      <c r="R828" t="s">
        <v>8331</v>
      </c>
      <c r="S828" s="20">
        <f t="shared" si="62"/>
        <v>40973.038541666669</v>
      </c>
      <c r="T828" s="20">
        <f t="shared" si="63"/>
        <v>40993.996874999997</v>
      </c>
      <c r="U828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10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60"/>
        <v>103</v>
      </c>
      <c r="P829">
        <f t="shared" si="61"/>
        <v>28.18</v>
      </c>
      <c r="Q829" s="14" t="s">
        <v>8330</v>
      </c>
      <c r="R829" t="s">
        <v>8331</v>
      </c>
      <c r="S829" s="20">
        <f t="shared" si="62"/>
        <v>40927.473460648151</v>
      </c>
      <c r="T829" s="20">
        <f t="shared" si="63"/>
        <v>40953.825694444444</v>
      </c>
      <c r="U829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10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60"/>
        <v>107</v>
      </c>
      <c r="P830">
        <f t="shared" si="61"/>
        <v>36.61</v>
      </c>
      <c r="Q830" s="14" t="s">
        <v>8330</v>
      </c>
      <c r="R830" t="s">
        <v>8331</v>
      </c>
      <c r="S830" s="20">
        <f t="shared" si="62"/>
        <v>41073.050717592596</v>
      </c>
      <c r="T830" s="20">
        <f t="shared" si="63"/>
        <v>41085.683333333334</v>
      </c>
      <c r="U830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10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60"/>
        <v>104</v>
      </c>
      <c r="P831">
        <f t="shared" si="61"/>
        <v>32.5</v>
      </c>
      <c r="Q831" s="14" t="s">
        <v>8330</v>
      </c>
      <c r="R831" t="s">
        <v>8331</v>
      </c>
      <c r="S831" s="20">
        <f t="shared" si="62"/>
        <v>42504.801388888889</v>
      </c>
      <c r="T831" s="20">
        <f t="shared" si="63"/>
        <v>42564.801388888889</v>
      </c>
      <c r="U831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10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60"/>
        <v>108</v>
      </c>
      <c r="P832">
        <f t="shared" si="61"/>
        <v>60.66</v>
      </c>
      <c r="Q832" s="14" t="s">
        <v>8330</v>
      </c>
      <c r="R832" t="s">
        <v>8331</v>
      </c>
      <c r="S832" s="20">
        <f t="shared" si="62"/>
        <v>41325.525752314818</v>
      </c>
      <c r="T832" s="20">
        <f t="shared" si="63"/>
        <v>41355.484085648146</v>
      </c>
      <c r="U83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10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60"/>
        <v>233</v>
      </c>
      <c r="P833">
        <f t="shared" si="61"/>
        <v>175</v>
      </c>
      <c r="Q833" s="14" t="s">
        <v>8330</v>
      </c>
      <c r="R833" t="s">
        <v>8331</v>
      </c>
      <c r="S833" s="20">
        <f t="shared" si="62"/>
        <v>40996.646921296298</v>
      </c>
      <c r="T833" s="20">
        <f t="shared" si="63"/>
        <v>41026.646921296298</v>
      </c>
      <c r="U83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10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ref="O834:O897" si="65">ROUND(E834/D834*100,0)</f>
        <v>101</v>
      </c>
      <c r="P834">
        <f t="shared" ref="P834:P897" si="66">IFERROR(ROUND(E834/L834,2),0)</f>
        <v>97.99</v>
      </c>
      <c r="Q834" s="14" t="s">
        <v>8330</v>
      </c>
      <c r="R834" t="s">
        <v>8331</v>
      </c>
      <c r="S834" s="20">
        <f t="shared" ref="S834:S897" si="67">(((J834/60)/60)/24)+DATE(1970,1,1)</f>
        <v>40869.675173611111</v>
      </c>
      <c r="T834" s="20">
        <f t="shared" ref="T834:T897" si="68">(((I834/60)/60)/24)+DATE(1970,1,1)</f>
        <v>40929.342361111114</v>
      </c>
      <c r="U834">
        <f t="shared" si="64"/>
        <v>2011</v>
      </c>
    </row>
    <row r="835" spans="1:21" hidden="1" x14ac:dyDescent="0.25">
      <c r="A835">
        <v>833</v>
      </c>
      <c r="B835" s="3" t="s">
        <v>834</v>
      </c>
      <c r="C835" s="10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si="65"/>
        <v>102</v>
      </c>
      <c r="P835">
        <f t="shared" si="66"/>
        <v>148.78</v>
      </c>
      <c r="Q835" s="14" t="s">
        <v>8330</v>
      </c>
      <c r="R835" t="s">
        <v>8331</v>
      </c>
      <c r="S835" s="20">
        <f t="shared" si="67"/>
        <v>41718.878182870372</v>
      </c>
      <c r="T835" s="20">
        <f t="shared" si="68"/>
        <v>41748.878182870372</v>
      </c>
      <c r="U835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10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65"/>
        <v>131</v>
      </c>
      <c r="P836">
        <f t="shared" si="66"/>
        <v>96.08</v>
      </c>
      <c r="Q836" s="14" t="s">
        <v>8330</v>
      </c>
      <c r="R836" t="s">
        <v>8331</v>
      </c>
      <c r="S836" s="20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10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65"/>
        <v>117</v>
      </c>
      <c r="P837">
        <f t="shared" si="66"/>
        <v>58.63</v>
      </c>
      <c r="Q837" s="14" t="s">
        <v>8330</v>
      </c>
      <c r="R837" t="s">
        <v>8331</v>
      </c>
      <c r="S837" s="20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s="3" t="s">
        <v>837</v>
      </c>
      <c r="C838" s="10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65"/>
        <v>101</v>
      </c>
      <c r="P838">
        <f t="shared" si="66"/>
        <v>109.71</v>
      </c>
      <c r="Q838" s="14" t="s">
        <v>8330</v>
      </c>
      <c r="R838" t="s">
        <v>8331</v>
      </c>
      <c r="S838" s="20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10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65"/>
        <v>122</v>
      </c>
      <c r="P839">
        <f t="shared" si="66"/>
        <v>49.11</v>
      </c>
      <c r="Q839" s="14" t="s">
        <v>8330</v>
      </c>
      <c r="R839" t="s">
        <v>8331</v>
      </c>
      <c r="S839" s="20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10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65"/>
        <v>145</v>
      </c>
      <c r="P840">
        <f t="shared" si="66"/>
        <v>47.67</v>
      </c>
      <c r="Q840" s="14" t="s">
        <v>8330</v>
      </c>
      <c r="R840" t="s">
        <v>8331</v>
      </c>
      <c r="S840" s="20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10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65"/>
        <v>117</v>
      </c>
      <c r="P841">
        <f t="shared" si="66"/>
        <v>60.74</v>
      </c>
      <c r="Q841" s="14" t="s">
        <v>8330</v>
      </c>
      <c r="R841" t="s">
        <v>8331</v>
      </c>
      <c r="S841" s="20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10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65"/>
        <v>120</v>
      </c>
      <c r="P842">
        <f t="shared" si="66"/>
        <v>63.38</v>
      </c>
      <c r="Q842" s="14" t="s">
        <v>8330</v>
      </c>
      <c r="R842" t="s">
        <v>8332</v>
      </c>
      <c r="S842" s="20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10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65"/>
        <v>101</v>
      </c>
      <c r="P843">
        <f t="shared" si="66"/>
        <v>53.89</v>
      </c>
      <c r="Q843" s="14" t="s">
        <v>8330</v>
      </c>
      <c r="R843" t="s">
        <v>8332</v>
      </c>
      <c r="S843" s="20">
        <f t="shared" si="67"/>
        <v>41923.838692129626</v>
      </c>
      <c r="T843" s="20">
        <f t="shared" si="68"/>
        <v>41953.88035879629</v>
      </c>
      <c r="U84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10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65"/>
        <v>104</v>
      </c>
      <c r="P844">
        <f t="shared" si="66"/>
        <v>66.87</v>
      </c>
      <c r="Q844" s="14" t="s">
        <v>8330</v>
      </c>
      <c r="R844" t="s">
        <v>8332</v>
      </c>
      <c r="S844" s="20">
        <f t="shared" si="67"/>
        <v>41526.592395833337</v>
      </c>
      <c r="T844" s="20">
        <f t="shared" si="68"/>
        <v>41561.165972222225</v>
      </c>
      <c r="U844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10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65"/>
        <v>267</v>
      </c>
      <c r="P845">
        <f t="shared" si="66"/>
        <v>63.1</v>
      </c>
      <c r="Q845" s="14" t="s">
        <v>8330</v>
      </c>
      <c r="R845" t="s">
        <v>8332</v>
      </c>
      <c r="S845" s="20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10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65"/>
        <v>194</v>
      </c>
      <c r="P846">
        <f t="shared" si="66"/>
        <v>36.630000000000003</v>
      </c>
      <c r="Q846" s="14" t="s">
        <v>8330</v>
      </c>
      <c r="R846" t="s">
        <v>8332</v>
      </c>
      <c r="S846" s="20">
        <f t="shared" si="67"/>
        <v>41905.684629629628</v>
      </c>
      <c r="T846" s="20">
        <f t="shared" si="68"/>
        <v>41944.207638888889</v>
      </c>
      <c r="U846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10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65"/>
        <v>120</v>
      </c>
      <c r="P847">
        <f t="shared" si="66"/>
        <v>34.01</v>
      </c>
      <c r="Q847" s="14" t="s">
        <v>8330</v>
      </c>
      <c r="R847" t="s">
        <v>8332</v>
      </c>
      <c r="S847" s="20">
        <f t="shared" si="67"/>
        <v>42578.205972222218</v>
      </c>
      <c r="T847" s="20">
        <f t="shared" si="68"/>
        <v>42618.165972222225</v>
      </c>
      <c r="U847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10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65"/>
        <v>122</v>
      </c>
      <c r="P848">
        <f t="shared" si="66"/>
        <v>28.55</v>
      </c>
      <c r="Q848" s="14" t="s">
        <v>8330</v>
      </c>
      <c r="R848" t="s">
        <v>8332</v>
      </c>
      <c r="S848" s="20">
        <f t="shared" si="67"/>
        <v>41694.391840277778</v>
      </c>
      <c r="T848" s="20">
        <f t="shared" si="68"/>
        <v>41708.583333333336</v>
      </c>
      <c r="U848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10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65"/>
        <v>100</v>
      </c>
      <c r="P849">
        <f t="shared" si="66"/>
        <v>10</v>
      </c>
      <c r="Q849" s="14" t="s">
        <v>8330</v>
      </c>
      <c r="R849" t="s">
        <v>8332</v>
      </c>
      <c r="S849" s="20">
        <f t="shared" si="67"/>
        <v>42165.79833333334</v>
      </c>
      <c r="T849" s="20">
        <f t="shared" si="68"/>
        <v>42195.79833333334</v>
      </c>
      <c r="U849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10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65"/>
        <v>100</v>
      </c>
      <c r="P850">
        <f t="shared" si="66"/>
        <v>18.75</v>
      </c>
      <c r="Q850" s="14" t="s">
        <v>8330</v>
      </c>
      <c r="R850" t="s">
        <v>8332</v>
      </c>
      <c r="S850" s="20">
        <f t="shared" si="67"/>
        <v>42078.792048611111</v>
      </c>
      <c r="T850" s="20">
        <f t="shared" si="68"/>
        <v>42108.792048611111</v>
      </c>
      <c r="U850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10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65"/>
        <v>120</v>
      </c>
      <c r="P851">
        <f t="shared" si="66"/>
        <v>41.7</v>
      </c>
      <c r="Q851" s="14" t="s">
        <v>8330</v>
      </c>
      <c r="R851" t="s">
        <v>8332</v>
      </c>
      <c r="S851" s="20">
        <f t="shared" si="67"/>
        <v>42051.148888888885</v>
      </c>
      <c r="T851" s="20">
        <f t="shared" si="68"/>
        <v>42079.107222222221</v>
      </c>
      <c r="U851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10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65"/>
        <v>155</v>
      </c>
      <c r="P852">
        <f t="shared" si="66"/>
        <v>46.67</v>
      </c>
      <c r="Q852" s="14" t="s">
        <v>8330</v>
      </c>
      <c r="R852" t="s">
        <v>8332</v>
      </c>
      <c r="S852" s="20">
        <f t="shared" si="67"/>
        <v>42452.827743055561</v>
      </c>
      <c r="T852" s="20">
        <f t="shared" si="68"/>
        <v>42485.207638888889</v>
      </c>
      <c r="U85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10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65"/>
        <v>130</v>
      </c>
      <c r="P853">
        <f t="shared" si="66"/>
        <v>37.270000000000003</v>
      </c>
      <c r="Q853" s="14" t="s">
        <v>8330</v>
      </c>
      <c r="R853" t="s">
        <v>8332</v>
      </c>
      <c r="S853" s="20">
        <f t="shared" si="67"/>
        <v>42522.880243055552</v>
      </c>
      <c r="T853" s="20">
        <f t="shared" si="68"/>
        <v>42582.822916666672</v>
      </c>
      <c r="U85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10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65"/>
        <v>105</v>
      </c>
      <c r="P854">
        <f t="shared" si="66"/>
        <v>59.26</v>
      </c>
      <c r="Q854" s="14" t="s">
        <v>8330</v>
      </c>
      <c r="R854" t="s">
        <v>8332</v>
      </c>
      <c r="S854" s="20">
        <f t="shared" si="67"/>
        <v>42656.805497685185</v>
      </c>
      <c r="T854" s="20">
        <f t="shared" si="68"/>
        <v>42667.875</v>
      </c>
      <c r="U854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10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65"/>
        <v>100</v>
      </c>
      <c r="P855">
        <f t="shared" si="66"/>
        <v>30</v>
      </c>
      <c r="Q855" s="14" t="s">
        <v>8330</v>
      </c>
      <c r="R855" t="s">
        <v>8332</v>
      </c>
      <c r="S855" s="20">
        <f t="shared" si="67"/>
        <v>42021.832280092596</v>
      </c>
      <c r="T855" s="20">
        <f t="shared" si="68"/>
        <v>42051.832280092596</v>
      </c>
      <c r="U855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10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65"/>
        <v>118</v>
      </c>
      <c r="P856">
        <f t="shared" si="66"/>
        <v>65.86</v>
      </c>
      <c r="Q856" s="14" t="s">
        <v>8330</v>
      </c>
      <c r="R856" t="s">
        <v>8332</v>
      </c>
      <c r="S856" s="20">
        <f t="shared" si="67"/>
        <v>42702.212337962963</v>
      </c>
      <c r="T856" s="20">
        <f t="shared" si="68"/>
        <v>42732.212337962963</v>
      </c>
      <c r="U856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10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65"/>
        <v>103</v>
      </c>
      <c r="P857">
        <f t="shared" si="66"/>
        <v>31.91</v>
      </c>
      <c r="Q857" s="14" t="s">
        <v>8330</v>
      </c>
      <c r="R857" t="s">
        <v>8332</v>
      </c>
      <c r="S857" s="20">
        <f t="shared" si="67"/>
        <v>42545.125196759262</v>
      </c>
      <c r="T857" s="20">
        <f t="shared" si="68"/>
        <v>42575.125196759262</v>
      </c>
      <c r="U857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10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65"/>
        <v>218</v>
      </c>
      <c r="P858">
        <f t="shared" si="66"/>
        <v>19.46</v>
      </c>
      <c r="Q858" s="14" t="s">
        <v>8330</v>
      </c>
      <c r="R858" t="s">
        <v>8332</v>
      </c>
      <c r="S858" s="20">
        <f t="shared" si="67"/>
        <v>42609.311990740738</v>
      </c>
      <c r="T858" s="20">
        <f t="shared" si="68"/>
        <v>42668.791666666672</v>
      </c>
      <c r="U858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10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65"/>
        <v>100</v>
      </c>
      <c r="P859">
        <f t="shared" si="66"/>
        <v>50</v>
      </c>
      <c r="Q859" s="14" t="s">
        <v>8330</v>
      </c>
      <c r="R859" t="s">
        <v>8332</v>
      </c>
      <c r="S859" s="20">
        <f t="shared" si="67"/>
        <v>42291.581377314811</v>
      </c>
      <c r="T859" s="20">
        <f t="shared" si="68"/>
        <v>42333.623043981483</v>
      </c>
      <c r="U859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10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65"/>
        <v>144</v>
      </c>
      <c r="P860">
        <f t="shared" si="66"/>
        <v>22.74</v>
      </c>
      <c r="Q860" s="14" t="s">
        <v>8330</v>
      </c>
      <c r="R860" t="s">
        <v>8332</v>
      </c>
      <c r="S860" s="20">
        <f t="shared" si="67"/>
        <v>42079.745578703703</v>
      </c>
      <c r="T860" s="20">
        <f t="shared" si="68"/>
        <v>42109.957638888889</v>
      </c>
      <c r="U860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10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65"/>
        <v>105</v>
      </c>
      <c r="P861">
        <f t="shared" si="66"/>
        <v>42.72</v>
      </c>
      <c r="Q861" s="14" t="s">
        <v>8330</v>
      </c>
      <c r="R861" t="s">
        <v>8332</v>
      </c>
      <c r="S861" s="20">
        <f t="shared" si="67"/>
        <v>42128.820231481484</v>
      </c>
      <c r="T861" s="20">
        <f t="shared" si="68"/>
        <v>42159</v>
      </c>
      <c r="U861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10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65"/>
        <v>18</v>
      </c>
      <c r="P862">
        <f t="shared" si="66"/>
        <v>52.92</v>
      </c>
      <c r="Q862" s="14" t="s">
        <v>8330</v>
      </c>
      <c r="R862" t="s">
        <v>8333</v>
      </c>
      <c r="S862" s="20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10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65"/>
        <v>2</v>
      </c>
      <c r="P863">
        <f t="shared" si="66"/>
        <v>50.5</v>
      </c>
      <c r="Q863" s="14" t="s">
        <v>8330</v>
      </c>
      <c r="R863" t="s">
        <v>8333</v>
      </c>
      <c r="S863" s="20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10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65"/>
        <v>0</v>
      </c>
      <c r="P864">
        <f t="shared" si="66"/>
        <v>42.5</v>
      </c>
      <c r="Q864" s="14" t="s">
        <v>8330</v>
      </c>
      <c r="R864" t="s">
        <v>8333</v>
      </c>
      <c r="S864" s="20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10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65"/>
        <v>5</v>
      </c>
      <c r="P865">
        <f t="shared" si="66"/>
        <v>18</v>
      </c>
      <c r="Q865" s="14" t="s">
        <v>8330</v>
      </c>
      <c r="R865" t="s">
        <v>8333</v>
      </c>
      <c r="S865" s="20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10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65"/>
        <v>42</v>
      </c>
      <c r="P866">
        <f t="shared" si="66"/>
        <v>34.18</v>
      </c>
      <c r="Q866" s="14" t="s">
        <v>8330</v>
      </c>
      <c r="R866" t="s">
        <v>8333</v>
      </c>
      <c r="S866" s="20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10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65"/>
        <v>2</v>
      </c>
      <c r="P867">
        <f t="shared" si="66"/>
        <v>22.5</v>
      </c>
      <c r="Q867" s="14" t="s">
        <v>8330</v>
      </c>
      <c r="R867" t="s">
        <v>8333</v>
      </c>
      <c r="S867" s="20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10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65"/>
        <v>18</v>
      </c>
      <c r="P868">
        <f t="shared" si="66"/>
        <v>58.18</v>
      </c>
      <c r="Q868" s="14" t="s">
        <v>8330</v>
      </c>
      <c r="R868" t="s">
        <v>8333</v>
      </c>
      <c r="S868" s="20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10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65"/>
        <v>24</v>
      </c>
      <c r="P869">
        <f t="shared" si="66"/>
        <v>109.18</v>
      </c>
      <c r="Q869" s="14" t="s">
        <v>8330</v>
      </c>
      <c r="R869" t="s">
        <v>8333</v>
      </c>
      <c r="S869" s="20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10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65"/>
        <v>0</v>
      </c>
      <c r="P870">
        <f t="shared" si="66"/>
        <v>50</v>
      </c>
      <c r="Q870" s="14" t="s">
        <v>8330</v>
      </c>
      <c r="R870" t="s">
        <v>8333</v>
      </c>
      <c r="S870" s="20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10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65"/>
        <v>12</v>
      </c>
      <c r="P871">
        <f t="shared" si="66"/>
        <v>346.67</v>
      </c>
      <c r="Q871" s="14" t="s">
        <v>8330</v>
      </c>
      <c r="R871" t="s">
        <v>8333</v>
      </c>
      <c r="S871" s="20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10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65"/>
        <v>0</v>
      </c>
      <c r="P872">
        <f t="shared" si="66"/>
        <v>12.4</v>
      </c>
      <c r="Q872" s="14" t="s">
        <v>8330</v>
      </c>
      <c r="R872" t="s">
        <v>8333</v>
      </c>
      <c r="S872" s="20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10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65"/>
        <v>5</v>
      </c>
      <c r="P873">
        <f t="shared" si="66"/>
        <v>27.08</v>
      </c>
      <c r="Q873" s="14" t="s">
        <v>8330</v>
      </c>
      <c r="R873" t="s">
        <v>8333</v>
      </c>
      <c r="S873" s="20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10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65"/>
        <v>1</v>
      </c>
      <c r="P874">
        <f t="shared" si="66"/>
        <v>32.5</v>
      </c>
      <c r="Q874" s="14" t="s">
        <v>8330</v>
      </c>
      <c r="R874" t="s">
        <v>8333</v>
      </c>
      <c r="S874" s="20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10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65"/>
        <v>1</v>
      </c>
      <c r="P875">
        <f t="shared" si="66"/>
        <v>9</v>
      </c>
      <c r="Q875" s="14" t="s">
        <v>8330</v>
      </c>
      <c r="R875" t="s">
        <v>8333</v>
      </c>
      <c r="S875" s="20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10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65"/>
        <v>24</v>
      </c>
      <c r="P876">
        <f t="shared" si="66"/>
        <v>34.76</v>
      </c>
      <c r="Q876" s="14" t="s">
        <v>8330</v>
      </c>
      <c r="R876" t="s">
        <v>8333</v>
      </c>
      <c r="S876" s="20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10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65"/>
        <v>0</v>
      </c>
      <c r="P877">
        <f t="shared" si="66"/>
        <v>0</v>
      </c>
      <c r="Q877" s="14" t="s">
        <v>8330</v>
      </c>
      <c r="R877" t="s">
        <v>8333</v>
      </c>
      <c r="S877" s="20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10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65"/>
        <v>41</v>
      </c>
      <c r="P878">
        <f t="shared" si="66"/>
        <v>28.58</v>
      </c>
      <c r="Q878" s="14" t="s">
        <v>8330</v>
      </c>
      <c r="R878" t="s">
        <v>8333</v>
      </c>
      <c r="S878" s="20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10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65"/>
        <v>68</v>
      </c>
      <c r="P879">
        <f t="shared" si="66"/>
        <v>46.59</v>
      </c>
      <c r="Q879" s="14" t="s">
        <v>8330</v>
      </c>
      <c r="R879" t="s">
        <v>8333</v>
      </c>
      <c r="S879" s="20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10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65"/>
        <v>1</v>
      </c>
      <c r="P880">
        <f t="shared" si="66"/>
        <v>32.5</v>
      </c>
      <c r="Q880" s="14" t="s">
        <v>8330</v>
      </c>
      <c r="R880" t="s">
        <v>8333</v>
      </c>
      <c r="S880" s="20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10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65"/>
        <v>31</v>
      </c>
      <c r="P881">
        <f t="shared" si="66"/>
        <v>21.47</v>
      </c>
      <c r="Q881" s="14" t="s">
        <v>8330</v>
      </c>
      <c r="R881" t="s">
        <v>8333</v>
      </c>
      <c r="S881" s="20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10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65"/>
        <v>3</v>
      </c>
      <c r="P882">
        <f t="shared" si="66"/>
        <v>14.13</v>
      </c>
      <c r="Q882" s="14" t="s">
        <v>8330</v>
      </c>
      <c r="R882" t="s">
        <v>8334</v>
      </c>
      <c r="S882" s="20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10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65"/>
        <v>1</v>
      </c>
      <c r="P883">
        <f t="shared" si="66"/>
        <v>30</v>
      </c>
      <c r="Q883" s="14" t="s">
        <v>8330</v>
      </c>
      <c r="R883" t="s">
        <v>8334</v>
      </c>
      <c r="S883" s="20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10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65"/>
        <v>20</v>
      </c>
      <c r="P884">
        <f t="shared" si="66"/>
        <v>21.57</v>
      </c>
      <c r="Q884" s="14" t="s">
        <v>8330</v>
      </c>
      <c r="R884" t="s">
        <v>8334</v>
      </c>
      <c r="S884" s="20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10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65"/>
        <v>40</v>
      </c>
      <c r="P885">
        <f t="shared" si="66"/>
        <v>83.38</v>
      </c>
      <c r="Q885" s="14" t="s">
        <v>8330</v>
      </c>
      <c r="R885" t="s">
        <v>8334</v>
      </c>
      <c r="S885" s="20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10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65"/>
        <v>1</v>
      </c>
      <c r="P886">
        <f t="shared" si="66"/>
        <v>10</v>
      </c>
      <c r="Q886" s="14" t="s">
        <v>8330</v>
      </c>
      <c r="R886" t="s">
        <v>8334</v>
      </c>
      <c r="S886" s="20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10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65"/>
        <v>75</v>
      </c>
      <c r="P887">
        <f t="shared" si="66"/>
        <v>35.71</v>
      </c>
      <c r="Q887" s="14" t="s">
        <v>8330</v>
      </c>
      <c r="R887" t="s">
        <v>8334</v>
      </c>
      <c r="S887" s="20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10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65"/>
        <v>41</v>
      </c>
      <c r="P888">
        <f t="shared" si="66"/>
        <v>29.29</v>
      </c>
      <c r="Q888" s="14" t="s">
        <v>8330</v>
      </c>
      <c r="R888" t="s">
        <v>8334</v>
      </c>
      <c r="S888" s="20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10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65"/>
        <v>0</v>
      </c>
      <c r="P889">
        <f t="shared" si="66"/>
        <v>0</v>
      </c>
      <c r="Q889" s="14" t="s">
        <v>8330</v>
      </c>
      <c r="R889" t="s">
        <v>8334</v>
      </c>
      <c r="S889" s="20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10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65"/>
        <v>7</v>
      </c>
      <c r="P890">
        <f t="shared" si="66"/>
        <v>18</v>
      </c>
      <c r="Q890" s="14" t="s">
        <v>8330</v>
      </c>
      <c r="R890" t="s">
        <v>8334</v>
      </c>
      <c r="S890" s="20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10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65"/>
        <v>9</v>
      </c>
      <c r="P891">
        <f t="shared" si="66"/>
        <v>73.760000000000005</v>
      </c>
      <c r="Q891" s="14" t="s">
        <v>8330</v>
      </c>
      <c r="R891" t="s">
        <v>8334</v>
      </c>
      <c r="S891" s="20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10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65"/>
        <v>4</v>
      </c>
      <c r="P892">
        <f t="shared" si="66"/>
        <v>31.25</v>
      </c>
      <c r="Q892" s="14" t="s">
        <v>8330</v>
      </c>
      <c r="R892" t="s">
        <v>8334</v>
      </c>
      <c r="S892" s="20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10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65"/>
        <v>3</v>
      </c>
      <c r="P893">
        <f t="shared" si="66"/>
        <v>28.89</v>
      </c>
      <c r="Q893" s="14" t="s">
        <v>8330</v>
      </c>
      <c r="R893" t="s">
        <v>8334</v>
      </c>
      <c r="S893" s="20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10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65"/>
        <v>41</v>
      </c>
      <c r="P894">
        <f t="shared" si="66"/>
        <v>143.82</v>
      </c>
      <c r="Q894" s="14" t="s">
        <v>8330</v>
      </c>
      <c r="R894" t="s">
        <v>8334</v>
      </c>
      <c r="S894" s="20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10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65"/>
        <v>10</v>
      </c>
      <c r="P895">
        <f t="shared" si="66"/>
        <v>40</v>
      </c>
      <c r="Q895" s="14" t="s">
        <v>8330</v>
      </c>
      <c r="R895" t="s">
        <v>8334</v>
      </c>
      <c r="S895" s="20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10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65"/>
        <v>39</v>
      </c>
      <c r="P896">
        <f t="shared" si="66"/>
        <v>147.81</v>
      </c>
      <c r="Q896" s="14" t="s">
        <v>8330</v>
      </c>
      <c r="R896" t="s">
        <v>8334</v>
      </c>
      <c r="S896" s="20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10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65"/>
        <v>2</v>
      </c>
      <c r="P897">
        <f t="shared" si="66"/>
        <v>27.86</v>
      </c>
      <c r="Q897" s="14" t="s">
        <v>8330</v>
      </c>
      <c r="R897" t="s">
        <v>8334</v>
      </c>
      <c r="S897" s="20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10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ref="O898:O961" si="70">ROUND(E898/D898*100,0)</f>
        <v>40</v>
      </c>
      <c r="P898">
        <f t="shared" ref="P898:P961" si="71">IFERROR(ROUND(E898/L898,2),0)</f>
        <v>44.44</v>
      </c>
      <c r="Q898" s="14" t="s">
        <v>8330</v>
      </c>
      <c r="R898" t="s">
        <v>8334</v>
      </c>
      <c r="S898" s="20">
        <f t="shared" ref="S898:S961" si="72">(((J898/60)/60)/24)+DATE(1970,1,1)</f>
        <v>42218.872986111113</v>
      </c>
      <c r="T898" s="20">
        <f t="shared" ref="T898:T961" si="73">(((I898/60)/60)/24)+DATE(1970,1,1)</f>
        <v>42244.166666666672</v>
      </c>
      <c r="U898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10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si="70"/>
        <v>0</v>
      </c>
      <c r="P899">
        <f t="shared" si="71"/>
        <v>0</v>
      </c>
      <c r="Q899" s="14" t="s">
        <v>8330</v>
      </c>
      <c r="R899" t="s">
        <v>8334</v>
      </c>
      <c r="S899" s="20">
        <f t="shared" si="72"/>
        <v>41211.688750000001</v>
      </c>
      <c r="T899" s="20">
        <f t="shared" si="73"/>
        <v>41241.730416666665</v>
      </c>
      <c r="U899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10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70"/>
        <v>3</v>
      </c>
      <c r="P900">
        <f t="shared" si="71"/>
        <v>35</v>
      </c>
      <c r="Q900" s="14" t="s">
        <v>8330</v>
      </c>
      <c r="R900" t="s">
        <v>8334</v>
      </c>
      <c r="S900" s="20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10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70"/>
        <v>37</v>
      </c>
      <c r="P901">
        <f t="shared" si="71"/>
        <v>35</v>
      </c>
      <c r="Q901" s="14" t="s">
        <v>8330</v>
      </c>
      <c r="R901" t="s">
        <v>8334</v>
      </c>
      <c r="S901" s="20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10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70"/>
        <v>0</v>
      </c>
      <c r="P902">
        <f t="shared" si="71"/>
        <v>10.5</v>
      </c>
      <c r="Q902" s="14" t="s">
        <v>8330</v>
      </c>
      <c r="R902" t="s">
        <v>8333</v>
      </c>
      <c r="S902" s="20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10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70"/>
        <v>0</v>
      </c>
      <c r="P903">
        <f t="shared" si="71"/>
        <v>0</v>
      </c>
      <c r="Q903" s="14" t="s">
        <v>8330</v>
      </c>
      <c r="R903" t="s">
        <v>8333</v>
      </c>
      <c r="S903" s="20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10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70"/>
        <v>0</v>
      </c>
      <c r="P904">
        <f t="shared" si="71"/>
        <v>30</v>
      </c>
      <c r="Q904" s="14" t="s">
        <v>8330</v>
      </c>
      <c r="R904" t="s">
        <v>8333</v>
      </c>
      <c r="S904" s="20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10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70"/>
        <v>3</v>
      </c>
      <c r="P905">
        <f t="shared" si="71"/>
        <v>40</v>
      </c>
      <c r="Q905" s="14" t="s">
        <v>8330</v>
      </c>
      <c r="R905" t="s">
        <v>8333</v>
      </c>
      <c r="S905" s="20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10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70"/>
        <v>0</v>
      </c>
      <c r="P906">
        <f t="shared" si="71"/>
        <v>50.33</v>
      </c>
      <c r="Q906" s="14" t="s">
        <v>8330</v>
      </c>
      <c r="R906" t="s">
        <v>8333</v>
      </c>
      <c r="S906" s="20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10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70"/>
        <v>3</v>
      </c>
      <c r="P907">
        <f t="shared" si="71"/>
        <v>32.67</v>
      </c>
      <c r="Q907" s="14" t="s">
        <v>8330</v>
      </c>
      <c r="R907" t="s">
        <v>8333</v>
      </c>
      <c r="S907" s="20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10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70"/>
        <v>0</v>
      </c>
      <c r="P908">
        <f t="shared" si="71"/>
        <v>0</v>
      </c>
      <c r="Q908" s="14" t="s">
        <v>8330</v>
      </c>
      <c r="R908" t="s">
        <v>8333</v>
      </c>
      <c r="S908" s="20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10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70"/>
        <v>0</v>
      </c>
      <c r="P909">
        <f t="shared" si="71"/>
        <v>0</v>
      </c>
      <c r="Q909" s="14" t="s">
        <v>8330</v>
      </c>
      <c r="R909" t="s">
        <v>8333</v>
      </c>
      <c r="S909" s="20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10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70"/>
        <v>0</v>
      </c>
      <c r="P910">
        <f t="shared" si="71"/>
        <v>0</v>
      </c>
      <c r="Q910" s="14" t="s">
        <v>8330</v>
      </c>
      <c r="R910" t="s">
        <v>8333</v>
      </c>
      <c r="S910" s="20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10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70"/>
        <v>3</v>
      </c>
      <c r="P911">
        <f t="shared" si="71"/>
        <v>65</v>
      </c>
      <c r="Q911" s="14" t="s">
        <v>8330</v>
      </c>
      <c r="R911" t="s">
        <v>8333</v>
      </c>
      <c r="S911" s="20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10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70"/>
        <v>22</v>
      </c>
      <c r="P912">
        <f t="shared" si="71"/>
        <v>24.6</v>
      </c>
      <c r="Q912" s="14" t="s">
        <v>8330</v>
      </c>
      <c r="R912" t="s">
        <v>8333</v>
      </c>
      <c r="S912" s="20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10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70"/>
        <v>0</v>
      </c>
      <c r="P913">
        <f t="shared" si="71"/>
        <v>0</v>
      </c>
      <c r="Q913" s="14" t="s">
        <v>8330</v>
      </c>
      <c r="R913" t="s">
        <v>8333</v>
      </c>
      <c r="S913" s="20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10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70"/>
        <v>1</v>
      </c>
      <c r="P914">
        <f t="shared" si="71"/>
        <v>15</v>
      </c>
      <c r="Q914" s="14" t="s">
        <v>8330</v>
      </c>
      <c r="R914" t="s">
        <v>8333</v>
      </c>
      <c r="S914" s="20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10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70"/>
        <v>7</v>
      </c>
      <c r="P915">
        <f t="shared" si="71"/>
        <v>82.58</v>
      </c>
      <c r="Q915" s="14" t="s">
        <v>8330</v>
      </c>
      <c r="R915" t="s">
        <v>8333</v>
      </c>
      <c r="S915" s="20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10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70"/>
        <v>0</v>
      </c>
      <c r="P916">
        <f t="shared" si="71"/>
        <v>0</v>
      </c>
      <c r="Q916" s="14" t="s">
        <v>8330</v>
      </c>
      <c r="R916" t="s">
        <v>8333</v>
      </c>
      <c r="S916" s="20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10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70"/>
        <v>6</v>
      </c>
      <c r="P917">
        <f t="shared" si="71"/>
        <v>41.67</v>
      </c>
      <c r="Q917" s="14" t="s">
        <v>8330</v>
      </c>
      <c r="R917" t="s">
        <v>8333</v>
      </c>
      <c r="S917" s="20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10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70"/>
        <v>0</v>
      </c>
      <c r="P918">
        <f t="shared" si="71"/>
        <v>0</v>
      </c>
      <c r="Q918" s="14" t="s">
        <v>8330</v>
      </c>
      <c r="R918" t="s">
        <v>8333</v>
      </c>
      <c r="S918" s="20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10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70"/>
        <v>1</v>
      </c>
      <c r="P919">
        <f t="shared" si="71"/>
        <v>30</v>
      </c>
      <c r="Q919" s="14" t="s">
        <v>8330</v>
      </c>
      <c r="R919" t="s">
        <v>8333</v>
      </c>
      <c r="S919" s="20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10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70"/>
        <v>5</v>
      </c>
      <c r="P920">
        <f t="shared" si="71"/>
        <v>19.600000000000001</v>
      </c>
      <c r="Q920" s="14" t="s">
        <v>8330</v>
      </c>
      <c r="R920" t="s">
        <v>8333</v>
      </c>
      <c r="S920" s="20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s="3" t="s">
        <v>920</v>
      </c>
      <c r="C921" s="10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70"/>
        <v>1</v>
      </c>
      <c r="P921">
        <f t="shared" si="71"/>
        <v>100</v>
      </c>
      <c r="Q921" s="14" t="s">
        <v>8330</v>
      </c>
      <c r="R921" t="s">
        <v>8333</v>
      </c>
      <c r="S921" s="20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10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70"/>
        <v>0</v>
      </c>
      <c r="P922">
        <f t="shared" si="71"/>
        <v>0</v>
      </c>
      <c r="Q922" s="14" t="s">
        <v>8330</v>
      </c>
      <c r="R922" t="s">
        <v>8333</v>
      </c>
      <c r="S922" s="20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10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70"/>
        <v>31</v>
      </c>
      <c r="P923">
        <f t="shared" si="71"/>
        <v>231.75</v>
      </c>
      <c r="Q923" s="14" t="s">
        <v>8330</v>
      </c>
      <c r="R923" t="s">
        <v>8333</v>
      </c>
      <c r="S923" s="20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10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70"/>
        <v>21</v>
      </c>
      <c r="P924">
        <f t="shared" si="71"/>
        <v>189.33</v>
      </c>
      <c r="Q924" s="14" t="s">
        <v>8330</v>
      </c>
      <c r="R924" t="s">
        <v>8333</v>
      </c>
      <c r="S924" s="20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10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70"/>
        <v>2</v>
      </c>
      <c r="P925">
        <f t="shared" si="71"/>
        <v>55</v>
      </c>
      <c r="Q925" s="14" t="s">
        <v>8330</v>
      </c>
      <c r="R925" t="s">
        <v>8333</v>
      </c>
      <c r="S925" s="20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10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70"/>
        <v>11</v>
      </c>
      <c r="P926">
        <f t="shared" si="71"/>
        <v>21.8</v>
      </c>
      <c r="Q926" s="14" t="s">
        <v>8330</v>
      </c>
      <c r="R926" t="s">
        <v>8333</v>
      </c>
      <c r="S926" s="20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10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70"/>
        <v>3</v>
      </c>
      <c r="P927">
        <f t="shared" si="71"/>
        <v>32</v>
      </c>
      <c r="Q927" s="14" t="s">
        <v>8330</v>
      </c>
      <c r="R927" t="s">
        <v>8333</v>
      </c>
      <c r="S927" s="20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10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70"/>
        <v>0</v>
      </c>
      <c r="P928">
        <f t="shared" si="71"/>
        <v>0</v>
      </c>
      <c r="Q928" s="14" t="s">
        <v>8330</v>
      </c>
      <c r="R928" t="s">
        <v>8333</v>
      </c>
      <c r="S928" s="20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10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70"/>
        <v>0</v>
      </c>
      <c r="P929">
        <f t="shared" si="71"/>
        <v>0</v>
      </c>
      <c r="Q929" s="14" t="s">
        <v>8330</v>
      </c>
      <c r="R929" t="s">
        <v>8333</v>
      </c>
      <c r="S929" s="20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10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70"/>
        <v>11</v>
      </c>
      <c r="P930">
        <f t="shared" si="71"/>
        <v>56.25</v>
      </c>
      <c r="Q930" s="14" t="s">
        <v>8330</v>
      </c>
      <c r="R930" t="s">
        <v>8333</v>
      </c>
      <c r="S930" s="20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10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70"/>
        <v>0</v>
      </c>
      <c r="P931">
        <f t="shared" si="71"/>
        <v>0</v>
      </c>
      <c r="Q931" s="14" t="s">
        <v>8330</v>
      </c>
      <c r="R931" t="s">
        <v>8333</v>
      </c>
      <c r="S931" s="20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10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70"/>
        <v>38</v>
      </c>
      <c r="P932">
        <f t="shared" si="71"/>
        <v>69</v>
      </c>
      <c r="Q932" s="14" t="s">
        <v>8330</v>
      </c>
      <c r="R932" t="s">
        <v>8333</v>
      </c>
      <c r="S932" s="20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10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70"/>
        <v>7</v>
      </c>
      <c r="P933">
        <f t="shared" si="71"/>
        <v>18.71</v>
      </c>
      <c r="Q933" s="14" t="s">
        <v>8330</v>
      </c>
      <c r="R933" t="s">
        <v>8333</v>
      </c>
      <c r="S933" s="20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10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70"/>
        <v>15</v>
      </c>
      <c r="P934">
        <f t="shared" si="71"/>
        <v>46.03</v>
      </c>
      <c r="Q934" s="14" t="s">
        <v>8330</v>
      </c>
      <c r="R934" t="s">
        <v>8333</v>
      </c>
      <c r="S934" s="20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10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70"/>
        <v>6</v>
      </c>
      <c r="P935">
        <f t="shared" si="71"/>
        <v>60</v>
      </c>
      <c r="Q935" s="14" t="s">
        <v>8330</v>
      </c>
      <c r="R935" t="s">
        <v>8333</v>
      </c>
      <c r="S935" s="20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10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70"/>
        <v>30</v>
      </c>
      <c r="P936">
        <f t="shared" si="71"/>
        <v>50.67</v>
      </c>
      <c r="Q936" s="14" t="s">
        <v>8330</v>
      </c>
      <c r="R936" t="s">
        <v>8333</v>
      </c>
      <c r="S936" s="20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10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70"/>
        <v>1</v>
      </c>
      <c r="P937">
        <f t="shared" si="71"/>
        <v>25</v>
      </c>
      <c r="Q937" s="14" t="s">
        <v>8330</v>
      </c>
      <c r="R937" t="s">
        <v>8333</v>
      </c>
      <c r="S937" s="20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10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70"/>
        <v>0</v>
      </c>
      <c r="P938">
        <f t="shared" si="71"/>
        <v>0</v>
      </c>
      <c r="Q938" s="14" t="s">
        <v>8330</v>
      </c>
      <c r="R938" t="s">
        <v>8333</v>
      </c>
      <c r="S938" s="20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10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70"/>
        <v>1</v>
      </c>
      <c r="P939">
        <f t="shared" si="71"/>
        <v>20</v>
      </c>
      <c r="Q939" s="14" t="s">
        <v>8330</v>
      </c>
      <c r="R939" t="s">
        <v>8333</v>
      </c>
      <c r="S939" s="20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10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70"/>
        <v>0</v>
      </c>
      <c r="P940">
        <f t="shared" si="71"/>
        <v>25</v>
      </c>
      <c r="Q940" s="14" t="s">
        <v>8330</v>
      </c>
      <c r="R940" t="s">
        <v>8333</v>
      </c>
      <c r="S940" s="20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10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70"/>
        <v>1</v>
      </c>
      <c r="P941">
        <f t="shared" si="71"/>
        <v>20</v>
      </c>
      <c r="Q941" s="14" t="s">
        <v>8330</v>
      </c>
      <c r="R941" t="s">
        <v>8333</v>
      </c>
      <c r="S941" s="20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10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70"/>
        <v>17</v>
      </c>
      <c r="P942">
        <f t="shared" si="71"/>
        <v>110.29</v>
      </c>
      <c r="Q942" s="14" t="s">
        <v>8324</v>
      </c>
      <c r="R942" t="s">
        <v>8326</v>
      </c>
      <c r="S942" s="20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10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70"/>
        <v>2</v>
      </c>
      <c r="P943">
        <f t="shared" si="71"/>
        <v>37.450000000000003</v>
      </c>
      <c r="Q943" s="14" t="s">
        <v>8324</v>
      </c>
      <c r="R943" t="s">
        <v>8326</v>
      </c>
      <c r="S943" s="20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10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70"/>
        <v>9</v>
      </c>
      <c r="P944">
        <f t="shared" si="71"/>
        <v>41.75</v>
      </c>
      <c r="Q944" s="14" t="s">
        <v>8324</v>
      </c>
      <c r="R944" t="s">
        <v>8326</v>
      </c>
      <c r="S944" s="20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10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70"/>
        <v>10</v>
      </c>
      <c r="P945">
        <f t="shared" si="71"/>
        <v>24.08</v>
      </c>
      <c r="Q945" s="14" t="s">
        <v>8324</v>
      </c>
      <c r="R945" t="s">
        <v>8326</v>
      </c>
      <c r="S945" s="20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10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70"/>
        <v>13</v>
      </c>
      <c r="P946">
        <f t="shared" si="71"/>
        <v>69.41</v>
      </c>
      <c r="Q946" s="14" t="s">
        <v>8324</v>
      </c>
      <c r="R946" t="s">
        <v>8326</v>
      </c>
      <c r="S946" s="20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10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70"/>
        <v>2</v>
      </c>
      <c r="P947">
        <f t="shared" si="71"/>
        <v>155.25</v>
      </c>
      <c r="Q947" s="14" t="s">
        <v>8324</v>
      </c>
      <c r="R947" t="s">
        <v>8326</v>
      </c>
      <c r="S947" s="20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10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70"/>
        <v>2</v>
      </c>
      <c r="P948">
        <f t="shared" si="71"/>
        <v>57.2</v>
      </c>
      <c r="Q948" s="14" t="s">
        <v>8324</v>
      </c>
      <c r="R948" t="s">
        <v>8326</v>
      </c>
      <c r="S948" s="20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10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70"/>
        <v>0</v>
      </c>
      <c r="P949">
        <f t="shared" si="71"/>
        <v>0</v>
      </c>
      <c r="Q949" s="14" t="s">
        <v>8324</v>
      </c>
      <c r="R949" t="s">
        <v>8326</v>
      </c>
      <c r="S949" s="20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10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70"/>
        <v>12</v>
      </c>
      <c r="P950">
        <f t="shared" si="71"/>
        <v>60</v>
      </c>
      <c r="Q950" s="14" t="s">
        <v>8324</v>
      </c>
      <c r="R950" t="s">
        <v>8326</v>
      </c>
      <c r="S950" s="20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10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70"/>
        <v>1</v>
      </c>
      <c r="P951">
        <f t="shared" si="71"/>
        <v>39</v>
      </c>
      <c r="Q951" s="14" t="s">
        <v>8324</v>
      </c>
      <c r="R951" t="s">
        <v>8326</v>
      </c>
      <c r="S951" s="20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10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70"/>
        <v>28</v>
      </c>
      <c r="P952">
        <f t="shared" si="71"/>
        <v>58.42</v>
      </c>
      <c r="Q952" s="14" t="s">
        <v>8324</v>
      </c>
      <c r="R952" t="s">
        <v>8326</v>
      </c>
      <c r="S952" s="20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s="3" t="s">
        <v>952</v>
      </c>
      <c r="C953" s="10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70"/>
        <v>38</v>
      </c>
      <c r="P953">
        <f t="shared" si="71"/>
        <v>158.63999999999999</v>
      </c>
      <c r="Q953" s="14" t="s">
        <v>8324</v>
      </c>
      <c r="R953" t="s">
        <v>8326</v>
      </c>
      <c r="S953" s="20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10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70"/>
        <v>40</v>
      </c>
      <c r="P954">
        <f t="shared" si="71"/>
        <v>99.86</v>
      </c>
      <c r="Q954" s="14" t="s">
        <v>8324</v>
      </c>
      <c r="R954" t="s">
        <v>8326</v>
      </c>
      <c r="S954" s="20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10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70"/>
        <v>1</v>
      </c>
      <c r="P955">
        <f t="shared" si="71"/>
        <v>25.2</v>
      </c>
      <c r="Q955" s="14" t="s">
        <v>8324</v>
      </c>
      <c r="R955" t="s">
        <v>8326</v>
      </c>
      <c r="S955" s="20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10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70"/>
        <v>43</v>
      </c>
      <c r="P956">
        <f t="shared" si="71"/>
        <v>89.19</v>
      </c>
      <c r="Q956" s="14" t="s">
        <v>8324</v>
      </c>
      <c r="R956" t="s">
        <v>8326</v>
      </c>
      <c r="S956" s="20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10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70"/>
        <v>6</v>
      </c>
      <c r="P957">
        <f t="shared" si="71"/>
        <v>182.62</v>
      </c>
      <c r="Q957" s="14" t="s">
        <v>8324</v>
      </c>
      <c r="R957" t="s">
        <v>8326</v>
      </c>
      <c r="S957" s="20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10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70"/>
        <v>2</v>
      </c>
      <c r="P958">
        <f t="shared" si="71"/>
        <v>50.65</v>
      </c>
      <c r="Q958" s="14" t="s">
        <v>8324</v>
      </c>
      <c r="R958" t="s">
        <v>8326</v>
      </c>
      <c r="S958" s="20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10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70"/>
        <v>2</v>
      </c>
      <c r="P959">
        <f t="shared" si="71"/>
        <v>33.29</v>
      </c>
      <c r="Q959" s="14" t="s">
        <v>8324</v>
      </c>
      <c r="R959" t="s">
        <v>8326</v>
      </c>
      <c r="S959" s="20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10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70"/>
        <v>11</v>
      </c>
      <c r="P960">
        <f t="shared" si="71"/>
        <v>51.82</v>
      </c>
      <c r="Q960" s="14" t="s">
        <v>8324</v>
      </c>
      <c r="R960" t="s">
        <v>8326</v>
      </c>
      <c r="S960" s="20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10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70"/>
        <v>39</v>
      </c>
      <c r="P961">
        <f t="shared" si="71"/>
        <v>113.63</v>
      </c>
      <c r="Q961" s="14" t="s">
        <v>8324</v>
      </c>
      <c r="R961" t="s">
        <v>8326</v>
      </c>
      <c r="S961" s="20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10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ref="O962:O1025" si="75">ROUND(E962/D962*100,0)</f>
        <v>46</v>
      </c>
      <c r="P962">
        <f t="shared" ref="P962:P1025" si="76">IFERROR(ROUND(E962/L962,2),0)</f>
        <v>136.46</v>
      </c>
      <c r="Q962" s="14" t="s">
        <v>8324</v>
      </c>
      <c r="R962" t="s">
        <v>8326</v>
      </c>
      <c r="S962" s="20">
        <f t="shared" ref="S962:S1025" si="77">(((J962/60)/60)/24)+DATE(1970,1,1)</f>
        <v>42766.626793981486</v>
      </c>
      <c r="T962" s="20">
        <f t="shared" ref="T962:T1025" si="78">(((I962/60)/60)/24)+DATE(1970,1,1)</f>
        <v>42808.585127314815</v>
      </c>
      <c r="U96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10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si="75"/>
        <v>42</v>
      </c>
      <c r="P963">
        <f t="shared" si="76"/>
        <v>364.35</v>
      </c>
      <c r="Q963" s="14" t="s">
        <v>8324</v>
      </c>
      <c r="R963" t="s">
        <v>8326</v>
      </c>
      <c r="S963" s="20">
        <f t="shared" si="77"/>
        <v>42740.693692129629</v>
      </c>
      <c r="T963" s="20">
        <f t="shared" si="78"/>
        <v>42786.791666666672</v>
      </c>
      <c r="U96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10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75"/>
        <v>28</v>
      </c>
      <c r="P964">
        <f t="shared" si="76"/>
        <v>19.239999999999998</v>
      </c>
      <c r="Q964" s="14" t="s">
        <v>8324</v>
      </c>
      <c r="R964" t="s">
        <v>8326</v>
      </c>
      <c r="S964" s="20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10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75"/>
        <v>1</v>
      </c>
      <c r="P965">
        <f t="shared" si="76"/>
        <v>41.89</v>
      </c>
      <c r="Q965" s="14" t="s">
        <v>8324</v>
      </c>
      <c r="R965" t="s">
        <v>8326</v>
      </c>
      <c r="S965" s="20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10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75"/>
        <v>1</v>
      </c>
      <c r="P966">
        <f t="shared" si="76"/>
        <v>30.31</v>
      </c>
      <c r="Q966" s="14" t="s">
        <v>8324</v>
      </c>
      <c r="R966" t="s">
        <v>8326</v>
      </c>
      <c r="S966" s="20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10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75"/>
        <v>1</v>
      </c>
      <c r="P967">
        <f t="shared" si="76"/>
        <v>49.67</v>
      </c>
      <c r="Q967" s="14" t="s">
        <v>8324</v>
      </c>
      <c r="R967" t="s">
        <v>8326</v>
      </c>
      <c r="S967" s="20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10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75"/>
        <v>15</v>
      </c>
      <c r="P968">
        <f t="shared" si="76"/>
        <v>59.2</v>
      </c>
      <c r="Q968" s="14" t="s">
        <v>8324</v>
      </c>
      <c r="R968" t="s">
        <v>8326</v>
      </c>
      <c r="S968" s="20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10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75"/>
        <v>18</v>
      </c>
      <c r="P969">
        <f t="shared" si="76"/>
        <v>43.98</v>
      </c>
      <c r="Q969" s="14" t="s">
        <v>8324</v>
      </c>
      <c r="R969" t="s">
        <v>8326</v>
      </c>
      <c r="S969" s="20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10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75"/>
        <v>1</v>
      </c>
      <c r="P970">
        <f t="shared" si="76"/>
        <v>26.5</v>
      </c>
      <c r="Q970" s="14" t="s">
        <v>8324</v>
      </c>
      <c r="R970" t="s">
        <v>8326</v>
      </c>
      <c r="S970" s="20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10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75"/>
        <v>47</v>
      </c>
      <c r="P971">
        <f t="shared" si="76"/>
        <v>1272.73</v>
      </c>
      <c r="Q971" s="14" t="s">
        <v>8324</v>
      </c>
      <c r="R971" t="s">
        <v>8326</v>
      </c>
      <c r="S971" s="20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10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75"/>
        <v>46</v>
      </c>
      <c r="P972">
        <f t="shared" si="76"/>
        <v>164</v>
      </c>
      <c r="Q972" s="14" t="s">
        <v>8324</v>
      </c>
      <c r="R972" t="s">
        <v>8326</v>
      </c>
      <c r="S972" s="20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10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75"/>
        <v>0</v>
      </c>
      <c r="P973">
        <f t="shared" si="76"/>
        <v>45.2</v>
      </c>
      <c r="Q973" s="14" t="s">
        <v>8324</v>
      </c>
      <c r="R973" t="s">
        <v>8326</v>
      </c>
      <c r="S973" s="20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10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75"/>
        <v>35</v>
      </c>
      <c r="P974">
        <f t="shared" si="76"/>
        <v>153.88999999999999</v>
      </c>
      <c r="Q974" s="14" t="s">
        <v>8324</v>
      </c>
      <c r="R974" t="s">
        <v>8326</v>
      </c>
      <c r="S974" s="20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10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75"/>
        <v>2</v>
      </c>
      <c r="P975">
        <f t="shared" si="76"/>
        <v>51.38</v>
      </c>
      <c r="Q975" s="14" t="s">
        <v>8324</v>
      </c>
      <c r="R975" t="s">
        <v>8326</v>
      </c>
      <c r="S975" s="20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10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75"/>
        <v>1</v>
      </c>
      <c r="P976">
        <f t="shared" si="76"/>
        <v>93.33</v>
      </c>
      <c r="Q976" s="14" t="s">
        <v>8324</v>
      </c>
      <c r="R976" t="s">
        <v>8326</v>
      </c>
      <c r="S976" s="20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10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75"/>
        <v>3</v>
      </c>
      <c r="P977">
        <f t="shared" si="76"/>
        <v>108.63</v>
      </c>
      <c r="Q977" s="14" t="s">
        <v>8324</v>
      </c>
      <c r="R977" t="s">
        <v>8326</v>
      </c>
      <c r="S977" s="20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10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75"/>
        <v>2</v>
      </c>
      <c r="P978">
        <f t="shared" si="76"/>
        <v>160.5</v>
      </c>
      <c r="Q978" s="14" t="s">
        <v>8324</v>
      </c>
      <c r="R978" t="s">
        <v>8326</v>
      </c>
      <c r="S978" s="20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10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75"/>
        <v>34</v>
      </c>
      <c r="P979">
        <f t="shared" si="76"/>
        <v>75.75</v>
      </c>
      <c r="Q979" s="14" t="s">
        <v>8324</v>
      </c>
      <c r="R979" t="s">
        <v>8326</v>
      </c>
      <c r="S979" s="20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10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75"/>
        <v>56</v>
      </c>
      <c r="P980">
        <f t="shared" si="76"/>
        <v>790.84</v>
      </c>
      <c r="Q980" s="14" t="s">
        <v>8324</v>
      </c>
      <c r="R980" t="s">
        <v>8326</v>
      </c>
      <c r="S980" s="20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10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75"/>
        <v>83</v>
      </c>
      <c r="P981">
        <f t="shared" si="76"/>
        <v>301.94</v>
      </c>
      <c r="Q981" s="14" t="s">
        <v>8324</v>
      </c>
      <c r="R981" t="s">
        <v>8326</v>
      </c>
      <c r="S981" s="20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10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75"/>
        <v>15</v>
      </c>
      <c r="P982">
        <f t="shared" si="76"/>
        <v>47.94</v>
      </c>
      <c r="Q982" s="14" t="s">
        <v>8324</v>
      </c>
      <c r="R982" t="s">
        <v>8326</v>
      </c>
      <c r="S982" s="20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10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75"/>
        <v>0</v>
      </c>
      <c r="P983">
        <f t="shared" si="76"/>
        <v>2.75</v>
      </c>
      <c r="Q983" s="14" t="s">
        <v>8324</v>
      </c>
      <c r="R983" t="s">
        <v>8326</v>
      </c>
      <c r="S983" s="20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10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75"/>
        <v>0</v>
      </c>
      <c r="P984">
        <f t="shared" si="76"/>
        <v>1</v>
      </c>
      <c r="Q984" s="14" t="s">
        <v>8324</v>
      </c>
      <c r="R984" t="s">
        <v>8326</v>
      </c>
      <c r="S984" s="20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10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75"/>
        <v>30</v>
      </c>
      <c r="P985">
        <f t="shared" si="76"/>
        <v>171.79</v>
      </c>
      <c r="Q985" s="14" t="s">
        <v>8324</v>
      </c>
      <c r="R985" t="s">
        <v>8326</v>
      </c>
      <c r="S985" s="20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10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75"/>
        <v>1</v>
      </c>
      <c r="P986">
        <f t="shared" si="76"/>
        <v>35.33</v>
      </c>
      <c r="Q986" s="14" t="s">
        <v>8324</v>
      </c>
      <c r="R986" t="s">
        <v>8326</v>
      </c>
      <c r="S986" s="20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10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75"/>
        <v>6</v>
      </c>
      <c r="P987">
        <f t="shared" si="76"/>
        <v>82.09</v>
      </c>
      <c r="Q987" s="14" t="s">
        <v>8324</v>
      </c>
      <c r="R987" t="s">
        <v>8326</v>
      </c>
      <c r="S987" s="20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10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75"/>
        <v>13</v>
      </c>
      <c r="P988">
        <f t="shared" si="76"/>
        <v>110.87</v>
      </c>
      <c r="Q988" s="14" t="s">
        <v>8324</v>
      </c>
      <c r="R988" t="s">
        <v>8326</v>
      </c>
      <c r="S988" s="20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10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75"/>
        <v>13</v>
      </c>
      <c r="P989">
        <f t="shared" si="76"/>
        <v>161.22</v>
      </c>
      <c r="Q989" s="14" t="s">
        <v>8324</v>
      </c>
      <c r="R989" t="s">
        <v>8326</v>
      </c>
      <c r="S989" s="20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10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75"/>
        <v>0</v>
      </c>
      <c r="P990">
        <f t="shared" si="76"/>
        <v>0</v>
      </c>
      <c r="Q990" s="14" t="s">
        <v>8324</v>
      </c>
      <c r="R990" t="s">
        <v>8326</v>
      </c>
      <c r="S990" s="20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10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75"/>
        <v>17</v>
      </c>
      <c r="P991">
        <f t="shared" si="76"/>
        <v>52.41</v>
      </c>
      <c r="Q991" s="14" t="s">
        <v>8324</v>
      </c>
      <c r="R991" t="s">
        <v>8326</v>
      </c>
      <c r="S991" s="20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10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75"/>
        <v>0</v>
      </c>
      <c r="P992">
        <f t="shared" si="76"/>
        <v>13</v>
      </c>
      <c r="Q992" s="14" t="s">
        <v>8324</v>
      </c>
      <c r="R992" t="s">
        <v>8326</v>
      </c>
      <c r="S992" s="20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10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75"/>
        <v>4</v>
      </c>
      <c r="P993">
        <f t="shared" si="76"/>
        <v>30.29</v>
      </c>
      <c r="Q993" s="14" t="s">
        <v>8324</v>
      </c>
      <c r="R993" t="s">
        <v>8326</v>
      </c>
      <c r="S993" s="20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10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75"/>
        <v>0</v>
      </c>
      <c r="P994">
        <f t="shared" si="76"/>
        <v>116.75</v>
      </c>
      <c r="Q994" s="14" t="s">
        <v>8324</v>
      </c>
      <c r="R994" t="s">
        <v>8326</v>
      </c>
      <c r="S994" s="20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10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75"/>
        <v>25</v>
      </c>
      <c r="P995">
        <f t="shared" si="76"/>
        <v>89.6</v>
      </c>
      <c r="Q995" s="14" t="s">
        <v>8324</v>
      </c>
      <c r="R995" t="s">
        <v>8326</v>
      </c>
      <c r="S995" s="20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10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75"/>
        <v>2</v>
      </c>
      <c r="P996">
        <f t="shared" si="76"/>
        <v>424.45</v>
      </c>
      <c r="Q996" s="14" t="s">
        <v>8324</v>
      </c>
      <c r="R996" t="s">
        <v>8326</v>
      </c>
      <c r="S996" s="20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10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75"/>
        <v>7</v>
      </c>
      <c r="P997">
        <f t="shared" si="76"/>
        <v>80.67</v>
      </c>
      <c r="Q997" s="14" t="s">
        <v>8324</v>
      </c>
      <c r="R997" t="s">
        <v>8326</v>
      </c>
      <c r="S997" s="20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10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75"/>
        <v>2</v>
      </c>
      <c r="P998">
        <f t="shared" si="76"/>
        <v>13</v>
      </c>
      <c r="Q998" s="14" t="s">
        <v>8324</v>
      </c>
      <c r="R998" t="s">
        <v>8326</v>
      </c>
      <c r="S998" s="20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10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75"/>
        <v>1</v>
      </c>
      <c r="P999">
        <f t="shared" si="76"/>
        <v>8.1300000000000008</v>
      </c>
      <c r="Q999" s="14" t="s">
        <v>8324</v>
      </c>
      <c r="R999" t="s">
        <v>8326</v>
      </c>
      <c r="S999" s="20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10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75"/>
        <v>59</v>
      </c>
      <c r="P1000">
        <f t="shared" si="76"/>
        <v>153.43</v>
      </c>
      <c r="Q1000" s="14" t="s">
        <v>8324</v>
      </c>
      <c r="R1000" t="s">
        <v>8326</v>
      </c>
      <c r="S1000" s="20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10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75"/>
        <v>8</v>
      </c>
      <c r="P1001">
        <f t="shared" si="76"/>
        <v>292.08</v>
      </c>
      <c r="Q1001" s="14" t="s">
        <v>8324</v>
      </c>
      <c r="R1001" t="s">
        <v>8326</v>
      </c>
      <c r="S1001" s="20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10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75"/>
        <v>2</v>
      </c>
      <c r="P1002">
        <f t="shared" si="76"/>
        <v>3304</v>
      </c>
      <c r="Q1002" s="14" t="s">
        <v>8324</v>
      </c>
      <c r="R1002" t="s">
        <v>8326</v>
      </c>
      <c r="S1002" s="20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10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75"/>
        <v>104</v>
      </c>
      <c r="P1003">
        <f t="shared" si="76"/>
        <v>1300</v>
      </c>
      <c r="Q1003" s="14" t="s">
        <v>8324</v>
      </c>
      <c r="R1003" t="s">
        <v>8326</v>
      </c>
      <c r="S1003" s="20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10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75"/>
        <v>30</v>
      </c>
      <c r="P1004">
        <f t="shared" si="76"/>
        <v>134.55000000000001</v>
      </c>
      <c r="Q1004" s="14" t="s">
        <v>8324</v>
      </c>
      <c r="R1004" t="s">
        <v>8326</v>
      </c>
      <c r="S1004" s="20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10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75"/>
        <v>16</v>
      </c>
      <c r="P1005">
        <f t="shared" si="76"/>
        <v>214.07</v>
      </c>
      <c r="Q1005" s="14" t="s">
        <v>8324</v>
      </c>
      <c r="R1005" t="s">
        <v>8326</v>
      </c>
      <c r="S1005" s="20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10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75"/>
        <v>82</v>
      </c>
      <c r="P1006">
        <f t="shared" si="76"/>
        <v>216.34</v>
      </c>
      <c r="Q1006" s="14" t="s">
        <v>8324</v>
      </c>
      <c r="R1006" t="s">
        <v>8326</v>
      </c>
      <c r="S1006" s="20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10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75"/>
        <v>75</v>
      </c>
      <c r="P1007">
        <f t="shared" si="76"/>
        <v>932.31</v>
      </c>
      <c r="Q1007" s="14" t="s">
        <v>8324</v>
      </c>
      <c r="R1007" t="s">
        <v>8326</v>
      </c>
      <c r="S1007" s="20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10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75"/>
        <v>6</v>
      </c>
      <c r="P1008">
        <f t="shared" si="76"/>
        <v>29.25</v>
      </c>
      <c r="Q1008" s="14" t="s">
        <v>8324</v>
      </c>
      <c r="R1008" t="s">
        <v>8326</v>
      </c>
      <c r="S1008" s="20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10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75"/>
        <v>44</v>
      </c>
      <c r="P1009">
        <f t="shared" si="76"/>
        <v>174.95</v>
      </c>
      <c r="Q1009" s="14" t="s">
        <v>8324</v>
      </c>
      <c r="R1009" t="s">
        <v>8326</v>
      </c>
      <c r="S1009" s="20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10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75"/>
        <v>0</v>
      </c>
      <c r="P1010">
        <f t="shared" si="76"/>
        <v>250</v>
      </c>
      <c r="Q1010" s="14" t="s">
        <v>8324</v>
      </c>
      <c r="R1010" t="s">
        <v>8326</v>
      </c>
      <c r="S1010" s="20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10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75"/>
        <v>13</v>
      </c>
      <c r="P1011">
        <f t="shared" si="76"/>
        <v>65</v>
      </c>
      <c r="Q1011" s="14" t="s">
        <v>8324</v>
      </c>
      <c r="R1011" t="s">
        <v>8326</v>
      </c>
      <c r="S1011" s="20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10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75"/>
        <v>0</v>
      </c>
      <c r="P1012">
        <f t="shared" si="76"/>
        <v>55</v>
      </c>
      <c r="Q1012" s="14" t="s">
        <v>8324</v>
      </c>
      <c r="R1012" t="s">
        <v>8326</v>
      </c>
      <c r="S1012" s="20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10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75"/>
        <v>0</v>
      </c>
      <c r="P1013">
        <f t="shared" si="76"/>
        <v>75</v>
      </c>
      <c r="Q1013" s="14" t="s">
        <v>8324</v>
      </c>
      <c r="R1013" t="s">
        <v>8326</v>
      </c>
      <c r="S1013" s="20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10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75"/>
        <v>21535</v>
      </c>
      <c r="P1014">
        <f t="shared" si="76"/>
        <v>1389.36</v>
      </c>
      <c r="Q1014" s="14" t="s">
        <v>8324</v>
      </c>
      <c r="R1014" t="s">
        <v>8326</v>
      </c>
      <c r="S1014" s="20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10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75"/>
        <v>35</v>
      </c>
      <c r="P1015">
        <f t="shared" si="76"/>
        <v>95.91</v>
      </c>
      <c r="Q1015" s="14" t="s">
        <v>8324</v>
      </c>
      <c r="R1015" t="s">
        <v>8326</v>
      </c>
      <c r="S1015" s="20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10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75"/>
        <v>31</v>
      </c>
      <c r="P1016">
        <f t="shared" si="76"/>
        <v>191.25</v>
      </c>
      <c r="Q1016" s="14" t="s">
        <v>8324</v>
      </c>
      <c r="R1016" t="s">
        <v>8326</v>
      </c>
      <c r="S1016" s="20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10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75"/>
        <v>3</v>
      </c>
      <c r="P1017">
        <f t="shared" si="76"/>
        <v>40</v>
      </c>
      <c r="Q1017" s="14" t="s">
        <v>8324</v>
      </c>
      <c r="R1017" t="s">
        <v>8326</v>
      </c>
      <c r="S1017" s="20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10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75"/>
        <v>3</v>
      </c>
      <c r="P1018">
        <f t="shared" si="76"/>
        <v>74.790000000000006</v>
      </c>
      <c r="Q1018" s="14" t="s">
        <v>8324</v>
      </c>
      <c r="R1018" t="s">
        <v>8326</v>
      </c>
      <c r="S1018" s="20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10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75"/>
        <v>23</v>
      </c>
      <c r="P1019">
        <f t="shared" si="76"/>
        <v>161.12</v>
      </c>
      <c r="Q1019" s="14" t="s">
        <v>8324</v>
      </c>
      <c r="R1019" t="s">
        <v>8326</v>
      </c>
      <c r="S1019" s="20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10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75"/>
        <v>3</v>
      </c>
      <c r="P1020">
        <f t="shared" si="76"/>
        <v>88.71</v>
      </c>
      <c r="Q1020" s="14" t="s">
        <v>8324</v>
      </c>
      <c r="R1020" t="s">
        <v>8326</v>
      </c>
      <c r="S1020" s="20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10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75"/>
        <v>47</v>
      </c>
      <c r="P1021">
        <f t="shared" si="76"/>
        <v>53.25</v>
      </c>
      <c r="Q1021" s="14" t="s">
        <v>8324</v>
      </c>
      <c r="R1021" t="s">
        <v>8326</v>
      </c>
      <c r="S1021" s="20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10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75"/>
        <v>206</v>
      </c>
      <c r="P1022">
        <f t="shared" si="76"/>
        <v>106.2</v>
      </c>
      <c r="Q1022" s="14" t="s">
        <v>8330</v>
      </c>
      <c r="R1022" t="s">
        <v>8335</v>
      </c>
      <c r="S1022" s="20">
        <f t="shared" si="77"/>
        <v>42127.069548611107</v>
      </c>
      <c r="T1022" s="20">
        <f t="shared" si="78"/>
        <v>42157.032638888893</v>
      </c>
      <c r="U10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10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75"/>
        <v>352</v>
      </c>
      <c r="P1023">
        <f t="shared" si="76"/>
        <v>22.08</v>
      </c>
      <c r="Q1023" s="14" t="s">
        <v>8330</v>
      </c>
      <c r="R1023" t="s">
        <v>8335</v>
      </c>
      <c r="S1023" s="20">
        <f t="shared" si="77"/>
        <v>42271.251979166671</v>
      </c>
      <c r="T1023" s="20">
        <f t="shared" si="78"/>
        <v>42294.166666666672</v>
      </c>
      <c r="U10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10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75"/>
        <v>115</v>
      </c>
      <c r="P1024">
        <f t="shared" si="76"/>
        <v>31.05</v>
      </c>
      <c r="Q1024" s="14" t="s">
        <v>8330</v>
      </c>
      <c r="R1024" t="s">
        <v>8335</v>
      </c>
      <c r="S1024" s="20">
        <f t="shared" si="77"/>
        <v>42111.646724537044</v>
      </c>
      <c r="T1024" s="20">
        <f t="shared" si="78"/>
        <v>42141.646724537044</v>
      </c>
      <c r="U1024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10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75"/>
        <v>237</v>
      </c>
      <c r="P1025">
        <f t="shared" si="76"/>
        <v>36.21</v>
      </c>
      <c r="Q1025" s="14" t="s">
        <v>8330</v>
      </c>
      <c r="R1025" t="s">
        <v>8335</v>
      </c>
      <c r="S1025" s="20">
        <f t="shared" si="77"/>
        <v>42145.919687500005</v>
      </c>
      <c r="T1025" s="20">
        <f t="shared" si="78"/>
        <v>42175.919687500005</v>
      </c>
      <c r="U1025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10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ref="O1026:O1089" si="80">ROUND(E1026/D1026*100,0)</f>
        <v>119</v>
      </c>
      <c r="P1026">
        <f t="shared" ref="P1026:P1089" si="81">IFERROR(ROUND(E1026/L1026,2),0)</f>
        <v>388.98</v>
      </c>
      <c r="Q1026" s="14" t="s">
        <v>8330</v>
      </c>
      <c r="R1026" t="s">
        <v>8335</v>
      </c>
      <c r="S1026" s="20">
        <f t="shared" ref="S1026:S1089" si="82">(((J1026/60)/60)/24)+DATE(1970,1,1)</f>
        <v>42370.580590277779</v>
      </c>
      <c r="T1026" s="20">
        <f t="shared" ref="T1026:T1089" si="83">(((I1026/60)/60)/24)+DATE(1970,1,1)</f>
        <v>42400.580590277779</v>
      </c>
      <c r="U1026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10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si="80"/>
        <v>110</v>
      </c>
      <c r="P1027">
        <f t="shared" si="81"/>
        <v>71.849999999999994</v>
      </c>
      <c r="Q1027" s="14" t="s">
        <v>8330</v>
      </c>
      <c r="R1027" t="s">
        <v>8335</v>
      </c>
      <c r="S1027" s="20">
        <f t="shared" si="82"/>
        <v>42049.833761574075</v>
      </c>
      <c r="T1027" s="20">
        <f t="shared" si="83"/>
        <v>42079.792094907403</v>
      </c>
      <c r="U1027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10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80"/>
        <v>100</v>
      </c>
      <c r="P1028">
        <f t="shared" si="81"/>
        <v>57.38</v>
      </c>
      <c r="Q1028" s="14" t="s">
        <v>8330</v>
      </c>
      <c r="R1028" t="s">
        <v>8335</v>
      </c>
      <c r="S1028" s="20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10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80"/>
        <v>103</v>
      </c>
      <c r="P1029">
        <f t="shared" si="81"/>
        <v>69.67</v>
      </c>
      <c r="Q1029" s="14" t="s">
        <v>8330</v>
      </c>
      <c r="R1029" t="s">
        <v>8335</v>
      </c>
      <c r="S1029" s="20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10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80"/>
        <v>117</v>
      </c>
      <c r="P1030">
        <f t="shared" si="81"/>
        <v>45.99</v>
      </c>
      <c r="Q1030" s="14" t="s">
        <v>8330</v>
      </c>
      <c r="R1030" t="s">
        <v>8335</v>
      </c>
      <c r="S1030" s="20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10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80"/>
        <v>112</v>
      </c>
      <c r="P1031">
        <f t="shared" si="81"/>
        <v>79.260000000000005</v>
      </c>
      <c r="Q1031" s="14" t="s">
        <v>8330</v>
      </c>
      <c r="R1031" t="s">
        <v>8335</v>
      </c>
      <c r="S1031" s="20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10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80"/>
        <v>342</v>
      </c>
      <c r="P1032">
        <f t="shared" si="81"/>
        <v>43.03</v>
      </c>
      <c r="Q1032" s="14" t="s">
        <v>8330</v>
      </c>
      <c r="R1032" t="s">
        <v>8335</v>
      </c>
      <c r="S1032" s="20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10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80"/>
        <v>107</v>
      </c>
      <c r="P1033">
        <f t="shared" si="81"/>
        <v>108.48</v>
      </c>
      <c r="Q1033" s="14" t="s">
        <v>8330</v>
      </c>
      <c r="R1033" t="s">
        <v>8335</v>
      </c>
      <c r="S1033" s="20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s="3" t="s">
        <v>1033</v>
      </c>
      <c r="C1034" s="10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80"/>
        <v>108</v>
      </c>
      <c r="P1034">
        <f t="shared" si="81"/>
        <v>61.03</v>
      </c>
      <c r="Q1034" s="14" t="s">
        <v>8330</v>
      </c>
      <c r="R1034" t="s">
        <v>8335</v>
      </c>
      <c r="S1034" s="20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10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80"/>
        <v>103</v>
      </c>
      <c r="P1035">
        <f t="shared" si="81"/>
        <v>50.59</v>
      </c>
      <c r="Q1035" s="14" t="s">
        <v>8330</v>
      </c>
      <c r="R1035" t="s">
        <v>8335</v>
      </c>
      <c r="S1035" s="20">
        <f t="shared" si="82"/>
        <v>42688.732407407413</v>
      </c>
      <c r="T1035" s="20">
        <f t="shared" si="83"/>
        <v>42716.732407407413</v>
      </c>
      <c r="U1035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10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80"/>
        <v>130</v>
      </c>
      <c r="P1036">
        <f t="shared" si="81"/>
        <v>39.159999999999997</v>
      </c>
      <c r="Q1036" s="14" t="s">
        <v>8330</v>
      </c>
      <c r="R1036" t="s">
        <v>8335</v>
      </c>
      <c r="S1036" s="20">
        <f t="shared" si="82"/>
        <v>42555.166712962964</v>
      </c>
      <c r="T1036" s="20">
        <f t="shared" si="83"/>
        <v>42587.165972222225</v>
      </c>
      <c r="U1036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10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80"/>
        <v>108</v>
      </c>
      <c r="P1037">
        <f t="shared" si="81"/>
        <v>65.16</v>
      </c>
      <c r="Q1037" s="14" t="s">
        <v>8330</v>
      </c>
      <c r="R1037" t="s">
        <v>8335</v>
      </c>
      <c r="S1037" s="20">
        <f t="shared" si="82"/>
        <v>42016.641435185185</v>
      </c>
      <c r="T1037" s="20">
        <f t="shared" si="83"/>
        <v>42046.641435185185</v>
      </c>
      <c r="U1037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10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80"/>
        <v>112</v>
      </c>
      <c r="P1038">
        <f t="shared" si="81"/>
        <v>23.96</v>
      </c>
      <c r="Q1038" s="14" t="s">
        <v>8330</v>
      </c>
      <c r="R1038" t="s">
        <v>8335</v>
      </c>
      <c r="S1038" s="20">
        <f t="shared" si="82"/>
        <v>41249.448958333334</v>
      </c>
      <c r="T1038" s="20">
        <f t="shared" si="83"/>
        <v>41281.333333333336</v>
      </c>
      <c r="U1038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10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80"/>
        <v>102</v>
      </c>
      <c r="P1039">
        <f t="shared" si="81"/>
        <v>48.62</v>
      </c>
      <c r="Q1039" s="14" t="s">
        <v>8330</v>
      </c>
      <c r="R1039" t="s">
        <v>8335</v>
      </c>
      <c r="S1039" s="20">
        <f t="shared" si="82"/>
        <v>42119.822476851856</v>
      </c>
      <c r="T1039" s="20">
        <f t="shared" si="83"/>
        <v>42142.208333333328</v>
      </c>
      <c r="U1039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10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80"/>
        <v>145</v>
      </c>
      <c r="P1040">
        <f t="shared" si="81"/>
        <v>35.74</v>
      </c>
      <c r="Q1040" s="14" t="s">
        <v>8330</v>
      </c>
      <c r="R1040" t="s">
        <v>8335</v>
      </c>
      <c r="S1040" s="20">
        <f t="shared" si="82"/>
        <v>42418.231747685189</v>
      </c>
      <c r="T1040" s="20">
        <f t="shared" si="83"/>
        <v>42448.190081018518</v>
      </c>
      <c r="U1040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10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80"/>
        <v>128</v>
      </c>
      <c r="P1041">
        <f t="shared" si="81"/>
        <v>21.37</v>
      </c>
      <c r="Q1041" s="14" t="s">
        <v>8330</v>
      </c>
      <c r="R1041" t="s">
        <v>8335</v>
      </c>
      <c r="S1041" s="20">
        <f t="shared" si="82"/>
        <v>42692.109328703707</v>
      </c>
      <c r="T1041" s="20">
        <f t="shared" si="83"/>
        <v>42717.332638888889</v>
      </c>
      <c r="U1041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10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80"/>
        <v>0</v>
      </c>
      <c r="P1042">
        <f t="shared" si="81"/>
        <v>250</v>
      </c>
      <c r="Q1042" s="14" t="s">
        <v>8336</v>
      </c>
      <c r="R1042" t="s">
        <v>8337</v>
      </c>
      <c r="S1042" s="20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10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80"/>
        <v>0</v>
      </c>
      <c r="P1043">
        <f t="shared" si="81"/>
        <v>0</v>
      </c>
      <c r="Q1043" s="14" t="s">
        <v>8336</v>
      </c>
      <c r="R1043" t="s">
        <v>8337</v>
      </c>
      <c r="S1043" s="20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10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80"/>
        <v>2</v>
      </c>
      <c r="P1044">
        <f t="shared" si="81"/>
        <v>10</v>
      </c>
      <c r="Q1044" s="14" t="s">
        <v>8336</v>
      </c>
      <c r="R1044" t="s">
        <v>8337</v>
      </c>
      <c r="S1044" s="20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10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80"/>
        <v>9</v>
      </c>
      <c r="P1045">
        <f t="shared" si="81"/>
        <v>29.24</v>
      </c>
      <c r="Q1045" s="14" t="s">
        <v>8336</v>
      </c>
      <c r="R1045" t="s">
        <v>8337</v>
      </c>
      <c r="S1045" s="20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10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80"/>
        <v>0</v>
      </c>
      <c r="P1046">
        <f t="shared" si="81"/>
        <v>3</v>
      </c>
      <c r="Q1046" s="14" t="s">
        <v>8336</v>
      </c>
      <c r="R1046" t="s">
        <v>8337</v>
      </c>
      <c r="S1046" s="20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10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80"/>
        <v>3</v>
      </c>
      <c r="P1047">
        <f t="shared" si="81"/>
        <v>33.25</v>
      </c>
      <c r="Q1047" s="14" t="s">
        <v>8336</v>
      </c>
      <c r="R1047" t="s">
        <v>8337</v>
      </c>
      <c r="S1047" s="20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10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80"/>
        <v>0</v>
      </c>
      <c r="P1048">
        <f t="shared" si="81"/>
        <v>0</v>
      </c>
      <c r="Q1048" s="14" t="s">
        <v>8336</v>
      </c>
      <c r="R1048" t="s">
        <v>8337</v>
      </c>
      <c r="S1048" s="20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10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80"/>
        <v>0</v>
      </c>
      <c r="P1049">
        <f t="shared" si="81"/>
        <v>1</v>
      </c>
      <c r="Q1049" s="14" t="s">
        <v>8336</v>
      </c>
      <c r="R1049" t="s">
        <v>8337</v>
      </c>
      <c r="S1049" s="20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10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80"/>
        <v>1</v>
      </c>
      <c r="P1050">
        <f t="shared" si="81"/>
        <v>53</v>
      </c>
      <c r="Q1050" s="14" t="s">
        <v>8336</v>
      </c>
      <c r="R1050" t="s">
        <v>8337</v>
      </c>
      <c r="S1050" s="20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hidden="1" x14ac:dyDescent="0.25">
      <c r="A1051">
        <v>1049</v>
      </c>
      <c r="B1051" s="3" t="s">
        <v>1050</v>
      </c>
      <c r="C1051" s="10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80"/>
        <v>0</v>
      </c>
      <c r="P1051">
        <f t="shared" si="81"/>
        <v>0</v>
      </c>
      <c r="Q1051" s="14" t="s">
        <v>8336</v>
      </c>
      <c r="R1051" t="s">
        <v>8337</v>
      </c>
      <c r="S1051" s="20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10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80"/>
        <v>0</v>
      </c>
      <c r="P1052">
        <f t="shared" si="81"/>
        <v>0</v>
      </c>
      <c r="Q1052" s="14" t="s">
        <v>8336</v>
      </c>
      <c r="R1052" t="s">
        <v>8337</v>
      </c>
      <c r="S1052" s="20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10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80"/>
        <v>0</v>
      </c>
      <c r="P1053">
        <f t="shared" si="81"/>
        <v>0</v>
      </c>
      <c r="Q1053" s="14" t="s">
        <v>8336</v>
      </c>
      <c r="R1053" t="s">
        <v>8337</v>
      </c>
      <c r="S1053" s="20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10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80"/>
        <v>0</v>
      </c>
      <c r="P1054">
        <f t="shared" si="81"/>
        <v>0</v>
      </c>
      <c r="Q1054" s="14" t="s">
        <v>8336</v>
      </c>
      <c r="R1054" t="s">
        <v>8337</v>
      </c>
      <c r="S1054" s="20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10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80"/>
        <v>1</v>
      </c>
      <c r="P1055">
        <f t="shared" si="81"/>
        <v>15</v>
      </c>
      <c r="Q1055" s="14" t="s">
        <v>8336</v>
      </c>
      <c r="R1055" t="s">
        <v>8337</v>
      </c>
      <c r="S1055" s="20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10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80"/>
        <v>0</v>
      </c>
      <c r="P1056">
        <f t="shared" si="81"/>
        <v>0</v>
      </c>
      <c r="Q1056" s="14" t="s">
        <v>8336</v>
      </c>
      <c r="R1056" t="s">
        <v>8337</v>
      </c>
      <c r="S1056" s="20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10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80"/>
        <v>0</v>
      </c>
      <c r="P1057">
        <f t="shared" si="81"/>
        <v>0</v>
      </c>
      <c r="Q1057" s="14" t="s">
        <v>8336</v>
      </c>
      <c r="R1057" t="s">
        <v>8337</v>
      </c>
      <c r="S1057" s="20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10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80"/>
        <v>0</v>
      </c>
      <c r="P1058">
        <f t="shared" si="81"/>
        <v>0</v>
      </c>
      <c r="Q1058" s="14" t="s">
        <v>8336</v>
      </c>
      <c r="R1058" t="s">
        <v>8337</v>
      </c>
      <c r="S1058" s="20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10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80"/>
        <v>0</v>
      </c>
      <c r="P1059">
        <f t="shared" si="81"/>
        <v>0</v>
      </c>
      <c r="Q1059" s="14" t="s">
        <v>8336</v>
      </c>
      <c r="R1059" t="s">
        <v>8337</v>
      </c>
      <c r="S1059" s="20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10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80"/>
        <v>0</v>
      </c>
      <c r="P1060">
        <f t="shared" si="81"/>
        <v>0</v>
      </c>
      <c r="Q1060" s="14" t="s">
        <v>8336</v>
      </c>
      <c r="R1060" t="s">
        <v>8337</v>
      </c>
      <c r="S1060" s="20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hidden="1" x14ac:dyDescent="0.25">
      <c r="A1061">
        <v>1059</v>
      </c>
      <c r="B1061" s="3" t="s">
        <v>1060</v>
      </c>
      <c r="C1061" s="10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80"/>
        <v>0</v>
      </c>
      <c r="P1061">
        <f t="shared" si="81"/>
        <v>0</v>
      </c>
      <c r="Q1061" s="14" t="s">
        <v>8336</v>
      </c>
      <c r="R1061" t="s">
        <v>8337</v>
      </c>
      <c r="S1061" s="20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10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80"/>
        <v>1</v>
      </c>
      <c r="P1062">
        <f t="shared" si="81"/>
        <v>50</v>
      </c>
      <c r="Q1062" s="14" t="s">
        <v>8336</v>
      </c>
      <c r="R1062" t="s">
        <v>8337</v>
      </c>
      <c r="S1062" s="20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10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80"/>
        <v>0</v>
      </c>
      <c r="P1063">
        <f t="shared" si="81"/>
        <v>0</v>
      </c>
      <c r="Q1063" s="14" t="s">
        <v>8336</v>
      </c>
      <c r="R1063" t="s">
        <v>8337</v>
      </c>
      <c r="S1063" s="20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10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80"/>
        <v>95</v>
      </c>
      <c r="P1064">
        <f t="shared" si="81"/>
        <v>47.5</v>
      </c>
      <c r="Q1064" s="14" t="s">
        <v>8336</v>
      </c>
      <c r="R1064" t="s">
        <v>8337</v>
      </c>
      <c r="S1064" s="20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10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80"/>
        <v>0</v>
      </c>
      <c r="P1065">
        <f t="shared" si="81"/>
        <v>0</v>
      </c>
      <c r="Q1065" s="14" t="s">
        <v>8336</v>
      </c>
      <c r="R1065" t="s">
        <v>8337</v>
      </c>
      <c r="S1065" s="20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10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80"/>
        <v>9</v>
      </c>
      <c r="P1066">
        <f t="shared" si="81"/>
        <v>65.67</v>
      </c>
      <c r="Q1066" s="14" t="s">
        <v>8338</v>
      </c>
      <c r="R1066" t="s">
        <v>8339</v>
      </c>
      <c r="S1066" s="20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10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80"/>
        <v>3</v>
      </c>
      <c r="P1067">
        <f t="shared" si="81"/>
        <v>16.2</v>
      </c>
      <c r="Q1067" s="14" t="s">
        <v>8338</v>
      </c>
      <c r="R1067" t="s">
        <v>8339</v>
      </c>
      <c r="S1067" s="20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10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80"/>
        <v>3</v>
      </c>
      <c r="P1068">
        <f t="shared" si="81"/>
        <v>34.130000000000003</v>
      </c>
      <c r="Q1068" s="14" t="s">
        <v>8338</v>
      </c>
      <c r="R1068" t="s">
        <v>8339</v>
      </c>
      <c r="S1068" s="20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10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80"/>
        <v>26</v>
      </c>
      <c r="P1069">
        <f t="shared" si="81"/>
        <v>13</v>
      </c>
      <c r="Q1069" s="14" t="s">
        <v>8338</v>
      </c>
      <c r="R1069" t="s">
        <v>8339</v>
      </c>
      <c r="S1069" s="20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10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80"/>
        <v>0</v>
      </c>
      <c r="P1070">
        <f t="shared" si="81"/>
        <v>11.25</v>
      </c>
      <c r="Q1070" s="14" t="s">
        <v>8338</v>
      </c>
      <c r="R1070" t="s">
        <v>8339</v>
      </c>
      <c r="S1070" s="20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10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80"/>
        <v>39</v>
      </c>
      <c r="P1071">
        <f t="shared" si="81"/>
        <v>40.479999999999997</v>
      </c>
      <c r="Q1071" s="14" t="s">
        <v>8338</v>
      </c>
      <c r="R1071" t="s">
        <v>8339</v>
      </c>
      <c r="S1071" s="20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10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80"/>
        <v>1</v>
      </c>
      <c r="P1072">
        <f t="shared" si="81"/>
        <v>35</v>
      </c>
      <c r="Q1072" s="14" t="s">
        <v>8338</v>
      </c>
      <c r="R1072" t="s">
        <v>8339</v>
      </c>
      <c r="S1072" s="20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10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80"/>
        <v>0</v>
      </c>
      <c r="P1073">
        <f t="shared" si="81"/>
        <v>0</v>
      </c>
      <c r="Q1073" s="14" t="s">
        <v>8338</v>
      </c>
      <c r="R1073" t="s">
        <v>8339</v>
      </c>
      <c r="S1073" s="20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10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80"/>
        <v>0</v>
      </c>
      <c r="P1074">
        <f t="shared" si="81"/>
        <v>12.75</v>
      </c>
      <c r="Q1074" s="14" t="s">
        <v>8338</v>
      </c>
      <c r="R1074" t="s">
        <v>8339</v>
      </c>
      <c r="S1074" s="20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10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80"/>
        <v>1</v>
      </c>
      <c r="P1075">
        <f t="shared" si="81"/>
        <v>10</v>
      </c>
      <c r="Q1075" s="14" t="s">
        <v>8338</v>
      </c>
      <c r="R1075" t="s">
        <v>8339</v>
      </c>
      <c r="S1075" s="20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10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80"/>
        <v>6</v>
      </c>
      <c r="P1076">
        <f t="shared" si="81"/>
        <v>113.57</v>
      </c>
      <c r="Q1076" s="14" t="s">
        <v>8338</v>
      </c>
      <c r="R1076" t="s">
        <v>8339</v>
      </c>
      <c r="S1076" s="20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10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80"/>
        <v>5</v>
      </c>
      <c r="P1077">
        <f t="shared" si="81"/>
        <v>15</v>
      </c>
      <c r="Q1077" s="14" t="s">
        <v>8338</v>
      </c>
      <c r="R1077" t="s">
        <v>8339</v>
      </c>
      <c r="S1077" s="20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10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80"/>
        <v>63</v>
      </c>
      <c r="P1078">
        <f t="shared" si="81"/>
        <v>48.28</v>
      </c>
      <c r="Q1078" s="14" t="s">
        <v>8338</v>
      </c>
      <c r="R1078" t="s">
        <v>8339</v>
      </c>
      <c r="S1078" s="20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10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80"/>
        <v>29</v>
      </c>
      <c r="P1079">
        <f t="shared" si="81"/>
        <v>43.98</v>
      </c>
      <c r="Q1079" s="14" t="s">
        <v>8338</v>
      </c>
      <c r="R1079" t="s">
        <v>8339</v>
      </c>
      <c r="S1079" s="20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10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80"/>
        <v>8</v>
      </c>
      <c r="P1080">
        <f t="shared" si="81"/>
        <v>9</v>
      </c>
      <c r="Q1080" s="14" t="s">
        <v>8338</v>
      </c>
      <c r="R1080" t="s">
        <v>8339</v>
      </c>
      <c r="S1080" s="20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10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80"/>
        <v>3</v>
      </c>
      <c r="P1081">
        <f t="shared" si="81"/>
        <v>37.67</v>
      </c>
      <c r="Q1081" s="14" t="s">
        <v>8338</v>
      </c>
      <c r="R1081" t="s">
        <v>8339</v>
      </c>
      <c r="S1081" s="20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10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80"/>
        <v>9</v>
      </c>
      <c r="P1082">
        <f t="shared" si="81"/>
        <v>18.579999999999998</v>
      </c>
      <c r="Q1082" s="14" t="s">
        <v>8338</v>
      </c>
      <c r="R1082" t="s">
        <v>8339</v>
      </c>
      <c r="S1082" s="20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10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80"/>
        <v>0</v>
      </c>
      <c r="P1083">
        <f t="shared" si="81"/>
        <v>3</v>
      </c>
      <c r="Q1083" s="14" t="s">
        <v>8338</v>
      </c>
      <c r="R1083" t="s">
        <v>8339</v>
      </c>
      <c r="S1083" s="20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10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80"/>
        <v>1</v>
      </c>
      <c r="P1084">
        <f t="shared" si="81"/>
        <v>18.670000000000002</v>
      </c>
      <c r="Q1084" s="14" t="s">
        <v>8338</v>
      </c>
      <c r="R1084" t="s">
        <v>8339</v>
      </c>
      <c r="S1084" s="20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10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80"/>
        <v>1</v>
      </c>
      <c r="P1085">
        <f t="shared" si="81"/>
        <v>410</v>
      </c>
      <c r="Q1085" s="14" t="s">
        <v>8338</v>
      </c>
      <c r="R1085" t="s">
        <v>8339</v>
      </c>
      <c r="S1085" s="20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s="3" t="s">
        <v>1085</v>
      </c>
      <c r="C1086" s="10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80"/>
        <v>0</v>
      </c>
      <c r="P1086">
        <f t="shared" si="81"/>
        <v>0</v>
      </c>
      <c r="Q1086" s="14" t="s">
        <v>8338</v>
      </c>
      <c r="R1086" t="s">
        <v>8339</v>
      </c>
      <c r="S1086" s="20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10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80"/>
        <v>3</v>
      </c>
      <c r="P1087">
        <f t="shared" si="81"/>
        <v>114</v>
      </c>
      <c r="Q1087" s="14" t="s">
        <v>8338</v>
      </c>
      <c r="R1087" t="s">
        <v>8339</v>
      </c>
      <c r="S1087" s="20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s="3" t="s">
        <v>1087</v>
      </c>
      <c r="C1088" s="10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80"/>
        <v>0</v>
      </c>
      <c r="P1088">
        <f t="shared" si="81"/>
        <v>7.5</v>
      </c>
      <c r="Q1088" s="14" t="s">
        <v>8338</v>
      </c>
      <c r="R1088" t="s">
        <v>8339</v>
      </c>
      <c r="S1088" s="20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10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80"/>
        <v>0</v>
      </c>
      <c r="P1089">
        <f t="shared" si="81"/>
        <v>0</v>
      </c>
      <c r="Q1089" s="14" t="s">
        <v>8338</v>
      </c>
      <c r="R1089" t="s">
        <v>8339</v>
      </c>
      <c r="S1089" s="20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10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ref="O1090:O1153" si="85">ROUND(E1090/D1090*100,0)</f>
        <v>14</v>
      </c>
      <c r="P1090">
        <f t="shared" ref="P1090:P1153" si="86">IFERROR(ROUND(E1090/L1090,2),0)</f>
        <v>43.42</v>
      </c>
      <c r="Q1090" s="14" t="s">
        <v>8338</v>
      </c>
      <c r="R1090" t="s">
        <v>8339</v>
      </c>
      <c r="S1090" s="20">
        <f t="shared" ref="S1090:S1153" si="87">(((J1090/60)/60)/24)+DATE(1970,1,1)</f>
        <v>41723.799386574072</v>
      </c>
      <c r="T1090" s="20">
        <f t="shared" ref="T1090:T1153" si="88">(((I1090/60)/60)/24)+DATE(1970,1,1)</f>
        <v>41753.799386574072</v>
      </c>
      <c r="U1090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10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si="85"/>
        <v>8</v>
      </c>
      <c r="P1091">
        <f t="shared" si="86"/>
        <v>23.96</v>
      </c>
      <c r="Q1091" s="14" t="s">
        <v>8338</v>
      </c>
      <c r="R1091" t="s">
        <v>8339</v>
      </c>
      <c r="S1091" s="20">
        <f t="shared" si="87"/>
        <v>42151.189525462964</v>
      </c>
      <c r="T1091" s="20">
        <f t="shared" si="88"/>
        <v>42181.189525462964</v>
      </c>
      <c r="U1091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10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85"/>
        <v>0</v>
      </c>
      <c r="P1092">
        <f t="shared" si="86"/>
        <v>5</v>
      </c>
      <c r="Q1092" s="14" t="s">
        <v>8338</v>
      </c>
      <c r="R1092" t="s">
        <v>8339</v>
      </c>
      <c r="S1092" s="20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10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85"/>
        <v>13</v>
      </c>
      <c r="P1093">
        <f t="shared" si="86"/>
        <v>12.5</v>
      </c>
      <c r="Q1093" s="14" t="s">
        <v>8338</v>
      </c>
      <c r="R1093" t="s">
        <v>8339</v>
      </c>
      <c r="S1093" s="20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10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85"/>
        <v>1</v>
      </c>
      <c r="P1094">
        <f t="shared" si="86"/>
        <v>3</v>
      </c>
      <c r="Q1094" s="14" t="s">
        <v>8338</v>
      </c>
      <c r="R1094" t="s">
        <v>8339</v>
      </c>
      <c r="S1094" s="20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10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85"/>
        <v>14</v>
      </c>
      <c r="P1095">
        <f t="shared" si="86"/>
        <v>10.56</v>
      </c>
      <c r="Q1095" s="14" t="s">
        <v>8338</v>
      </c>
      <c r="R1095" t="s">
        <v>8339</v>
      </c>
      <c r="S1095" s="20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10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85"/>
        <v>18</v>
      </c>
      <c r="P1096">
        <f t="shared" si="86"/>
        <v>122</v>
      </c>
      <c r="Q1096" s="14" t="s">
        <v>8338</v>
      </c>
      <c r="R1096" t="s">
        <v>8339</v>
      </c>
      <c r="S1096" s="20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10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85"/>
        <v>5</v>
      </c>
      <c r="P1097">
        <f t="shared" si="86"/>
        <v>267.81</v>
      </c>
      <c r="Q1097" s="14" t="s">
        <v>8338</v>
      </c>
      <c r="R1097" t="s">
        <v>8339</v>
      </c>
      <c r="S1097" s="20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10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85"/>
        <v>18</v>
      </c>
      <c r="P1098">
        <f t="shared" si="86"/>
        <v>74.209999999999994</v>
      </c>
      <c r="Q1098" s="14" t="s">
        <v>8338</v>
      </c>
      <c r="R1098" t="s">
        <v>8339</v>
      </c>
      <c r="S1098" s="20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10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85"/>
        <v>0</v>
      </c>
      <c r="P1099">
        <f t="shared" si="86"/>
        <v>6.71</v>
      </c>
      <c r="Q1099" s="14" t="s">
        <v>8338</v>
      </c>
      <c r="R1099" t="s">
        <v>8339</v>
      </c>
      <c r="S1099" s="20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10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85"/>
        <v>7</v>
      </c>
      <c r="P1100">
        <f t="shared" si="86"/>
        <v>81.95</v>
      </c>
      <c r="Q1100" s="14" t="s">
        <v>8338</v>
      </c>
      <c r="R1100" t="s">
        <v>8339</v>
      </c>
      <c r="S1100" s="20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10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85"/>
        <v>1</v>
      </c>
      <c r="P1101">
        <f t="shared" si="86"/>
        <v>25</v>
      </c>
      <c r="Q1101" s="14" t="s">
        <v>8338</v>
      </c>
      <c r="R1101" t="s">
        <v>8339</v>
      </c>
      <c r="S1101" s="20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10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85"/>
        <v>3</v>
      </c>
      <c r="P1102">
        <f t="shared" si="86"/>
        <v>10</v>
      </c>
      <c r="Q1102" s="14" t="s">
        <v>8338</v>
      </c>
      <c r="R1102" t="s">
        <v>8339</v>
      </c>
      <c r="S1102" s="20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10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85"/>
        <v>0</v>
      </c>
      <c r="P1103">
        <f t="shared" si="86"/>
        <v>6.83</v>
      </c>
      <c r="Q1103" s="14" t="s">
        <v>8338</v>
      </c>
      <c r="R1103" t="s">
        <v>8339</v>
      </c>
      <c r="S1103" s="20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10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85"/>
        <v>5</v>
      </c>
      <c r="P1104">
        <f t="shared" si="86"/>
        <v>17.71</v>
      </c>
      <c r="Q1104" s="14" t="s">
        <v>8338</v>
      </c>
      <c r="R1104" t="s">
        <v>8339</v>
      </c>
      <c r="S1104" s="20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10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85"/>
        <v>2</v>
      </c>
      <c r="P1105">
        <f t="shared" si="86"/>
        <v>16.2</v>
      </c>
      <c r="Q1105" s="14" t="s">
        <v>8338</v>
      </c>
      <c r="R1105" t="s">
        <v>8339</v>
      </c>
      <c r="S1105" s="20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10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85"/>
        <v>5</v>
      </c>
      <c r="P1106">
        <f t="shared" si="86"/>
        <v>80.3</v>
      </c>
      <c r="Q1106" s="14" t="s">
        <v>8338</v>
      </c>
      <c r="R1106" t="s">
        <v>8339</v>
      </c>
      <c r="S1106" s="20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10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85"/>
        <v>0</v>
      </c>
      <c r="P1107">
        <f t="shared" si="86"/>
        <v>71.55</v>
      </c>
      <c r="Q1107" s="14" t="s">
        <v>8338</v>
      </c>
      <c r="R1107" t="s">
        <v>8339</v>
      </c>
      <c r="S1107" s="20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10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85"/>
        <v>41</v>
      </c>
      <c r="P1108">
        <f t="shared" si="86"/>
        <v>23.57</v>
      </c>
      <c r="Q1108" s="14" t="s">
        <v>8338</v>
      </c>
      <c r="R1108" t="s">
        <v>8339</v>
      </c>
      <c r="S1108" s="20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10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85"/>
        <v>0</v>
      </c>
      <c r="P1109">
        <f t="shared" si="86"/>
        <v>0</v>
      </c>
      <c r="Q1109" s="14" t="s">
        <v>8338</v>
      </c>
      <c r="R1109" t="s">
        <v>8339</v>
      </c>
      <c r="S1109" s="20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10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85"/>
        <v>3</v>
      </c>
      <c r="P1110">
        <f t="shared" si="86"/>
        <v>34.880000000000003</v>
      </c>
      <c r="Q1110" s="14" t="s">
        <v>8338</v>
      </c>
      <c r="R1110" t="s">
        <v>8339</v>
      </c>
      <c r="S1110" s="20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10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85"/>
        <v>0</v>
      </c>
      <c r="P1111">
        <f t="shared" si="86"/>
        <v>15</v>
      </c>
      <c r="Q1111" s="14" t="s">
        <v>8338</v>
      </c>
      <c r="R1111" t="s">
        <v>8339</v>
      </c>
      <c r="S1111" s="20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10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85"/>
        <v>1</v>
      </c>
      <c r="P1112">
        <f t="shared" si="86"/>
        <v>23.18</v>
      </c>
      <c r="Q1112" s="14" t="s">
        <v>8338</v>
      </c>
      <c r="R1112" t="s">
        <v>8339</v>
      </c>
      <c r="S1112" s="20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10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85"/>
        <v>0</v>
      </c>
      <c r="P1113">
        <f t="shared" si="86"/>
        <v>1</v>
      </c>
      <c r="Q1113" s="14" t="s">
        <v>8338</v>
      </c>
      <c r="R1113" t="s">
        <v>8339</v>
      </c>
      <c r="S1113" s="20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10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85"/>
        <v>36</v>
      </c>
      <c r="P1114">
        <f t="shared" si="86"/>
        <v>100.23</v>
      </c>
      <c r="Q1114" s="14" t="s">
        <v>8338</v>
      </c>
      <c r="R1114" t="s">
        <v>8339</v>
      </c>
      <c r="S1114" s="20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10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85"/>
        <v>1</v>
      </c>
      <c r="P1115">
        <f t="shared" si="86"/>
        <v>5</v>
      </c>
      <c r="Q1115" s="14" t="s">
        <v>8338</v>
      </c>
      <c r="R1115" t="s">
        <v>8339</v>
      </c>
      <c r="S1115" s="20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10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85"/>
        <v>0</v>
      </c>
      <c r="P1116">
        <f t="shared" si="86"/>
        <v>3.33</v>
      </c>
      <c r="Q1116" s="14" t="s">
        <v>8338</v>
      </c>
      <c r="R1116" t="s">
        <v>8339</v>
      </c>
      <c r="S1116" s="20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10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85"/>
        <v>0</v>
      </c>
      <c r="P1117">
        <f t="shared" si="86"/>
        <v>13.25</v>
      </c>
      <c r="Q1117" s="14" t="s">
        <v>8338</v>
      </c>
      <c r="R1117" t="s">
        <v>8339</v>
      </c>
      <c r="S1117" s="20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10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85"/>
        <v>0</v>
      </c>
      <c r="P1118">
        <f t="shared" si="86"/>
        <v>17.850000000000001</v>
      </c>
      <c r="Q1118" s="14" t="s">
        <v>8338</v>
      </c>
      <c r="R1118" t="s">
        <v>8339</v>
      </c>
      <c r="S1118" s="20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10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85"/>
        <v>8</v>
      </c>
      <c r="P1119">
        <f t="shared" si="86"/>
        <v>10.38</v>
      </c>
      <c r="Q1119" s="14" t="s">
        <v>8338</v>
      </c>
      <c r="R1119" t="s">
        <v>8339</v>
      </c>
      <c r="S1119" s="20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10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85"/>
        <v>2</v>
      </c>
      <c r="P1120">
        <f t="shared" si="86"/>
        <v>36.33</v>
      </c>
      <c r="Q1120" s="14" t="s">
        <v>8338</v>
      </c>
      <c r="R1120" t="s">
        <v>8339</v>
      </c>
      <c r="S1120" s="20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10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85"/>
        <v>0</v>
      </c>
      <c r="P1121">
        <f t="shared" si="86"/>
        <v>5</v>
      </c>
      <c r="Q1121" s="14" t="s">
        <v>8338</v>
      </c>
      <c r="R1121" t="s">
        <v>8339</v>
      </c>
      <c r="S1121" s="20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10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85"/>
        <v>0</v>
      </c>
      <c r="P1122">
        <f t="shared" si="86"/>
        <v>0</v>
      </c>
      <c r="Q1122" s="14" t="s">
        <v>8338</v>
      </c>
      <c r="R1122" t="s">
        <v>8339</v>
      </c>
      <c r="S1122" s="20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10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85"/>
        <v>0</v>
      </c>
      <c r="P1123">
        <f t="shared" si="86"/>
        <v>5.8</v>
      </c>
      <c r="Q1123" s="14" t="s">
        <v>8338</v>
      </c>
      <c r="R1123" t="s">
        <v>8339</v>
      </c>
      <c r="S1123" s="20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10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85"/>
        <v>0</v>
      </c>
      <c r="P1124">
        <f t="shared" si="86"/>
        <v>0</v>
      </c>
      <c r="Q1124" s="14" t="s">
        <v>8338</v>
      </c>
      <c r="R1124" t="s">
        <v>8339</v>
      </c>
      <c r="S1124" s="20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10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85"/>
        <v>0</v>
      </c>
      <c r="P1125">
        <f t="shared" si="86"/>
        <v>3.67</v>
      </c>
      <c r="Q1125" s="14" t="s">
        <v>8338</v>
      </c>
      <c r="R1125" t="s">
        <v>8339</v>
      </c>
      <c r="S1125" s="20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10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85"/>
        <v>0</v>
      </c>
      <c r="P1126">
        <f t="shared" si="86"/>
        <v>60.71</v>
      </c>
      <c r="Q1126" s="14" t="s">
        <v>8338</v>
      </c>
      <c r="R1126" t="s">
        <v>8340</v>
      </c>
      <c r="S1126" s="20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10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85"/>
        <v>0</v>
      </c>
      <c r="P1127">
        <f t="shared" si="86"/>
        <v>0</v>
      </c>
      <c r="Q1127" s="14" t="s">
        <v>8338</v>
      </c>
      <c r="R1127" t="s">
        <v>8340</v>
      </c>
      <c r="S1127" s="20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10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85"/>
        <v>1</v>
      </c>
      <c r="P1128">
        <f t="shared" si="86"/>
        <v>5</v>
      </c>
      <c r="Q1128" s="14" t="s">
        <v>8338</v>
      </c>
      <c r="R1128" t="s">
        <v>8340</v>
      </c>
      <c r="S1128" s="20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10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85"/>
        <v>2</v>
      </c>
      <c r="P1129">
        <f t="shared" si="86"/>
        <v>25.43</v>
      </c>
      <c r="Q1129" s="14" t="s">
        <v>8338</v>
      </c>
      <c r="R1129" t="s">
        <v>8340</v>
      </c>
      <c r="S1129" s="20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s="3" t="s">
        <v>1129</v>
      </c>
      <c r="C1130" s="10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85"/>
        <v>0</v>
      </c>
      <c r="P1130">
        <f t="shared" si="86"/>
        <v>1</v>
      </c>
      <c r="Q1130" s="14" t="s">
        <v>8338</v>
      </c>
      <c r="R1130" t="s">
        <v>8340</v>
      </c>
      <c r="S1130" s="20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10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85"/>
        <v>0</v>
      </c>
      <c r="P1131">
        <f t="shared" si="86"/>
        <v>10.5</v>
      </c>
      <c r="Q1131" s="14" t="s">
        <v>8338</v>
      </c>
      <c r="R1131" t="s">
        <v>8340</v>
      </c>
      <c r="S1131" s="20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10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85"/>
        <v>0</v>
      </c>
      <c r="P1132">
        <f t="shared" si="86"/>
        <v>3.67</v>
      </c>
      <c r="Q1132" s="14" t="s">
        <v>8338</v>
      </c>
      <c r="R1132" t="s">
        <v>8340</v>
      </c>
      <c r="S1132" s="20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10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85"/>
        <v>0</v>
      </c>
      <c r="P1133">
        <f t="shared" si="86"/>
        <v>0</v>
      </c>
      <c r="Q1133" s="14" t="s">
        <v>8338</v>
      </c>
      <c r="R1133" t="s">
        <v>8340</v>
      </c>
      <c r="S1133" s="20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10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85"/>
        <v>14</v>
      </c>
      <c r="P1134">
        <f t="shared" si="86"/>
        <v>110.62</v>
      </c>
      <c r="Q1134" s="14" t="s">
        <v>8338</v>
      </c>
      <c r="R1134" t="s">
        <v>8340</v>
      </c>
      <c r="S1134" s="20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10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85"/>
        <v>1</v>
      </c>
      <c r="P1135">
        <f t="shared" si="86"/>
        <v>20</v>
      </c>
      <c r="Q1135" s="14" t="s">
        <v>8338</v>
      </c>
      <c r="R1135" t="s">
        <v>8340</v>
      </c>
      <c r="S1135" s="20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10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85"/>
        <v>0</v>
      </c>
      <c r="P1136">
        <f t="shared" si="86"/>
        <v>1</v>
      </c>
      <c r="Q1136" s="14" t="s">
        <v>8338</v>
      </c>
      <c r="R1136" t="s">
        <v>8340</v>
      </c>
      <c r="S1136" s="20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10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85"/>
        <v>5</v>
      </c>
      <c r="P1137">
        <f t="shared" si="86"/>
        <v>50</v>
      </c>
      <c r="Q1137" s="14" t="s">
        <v>8338</v>
      </c>
      <c r="R1137" t="s">
        <v>8340</v>
      </c>
      <c r="S1137" s="20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10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85"/>
        <v>6</v>
      </c>
      <c r="P1138">
        <f t="shared" si="86"/>
        <v>45</v>
      </c>
      <c r="Q1138" s="14" t="s">
        <v>8338</v>
      </c>
      <c r="R1138" t="s">
        <v>8340</v>
      </c>
      <c r="S1138" s="20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10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85"/>
        <v>40</v>
      </c>
      <c r="P1139">
        <f t="shared" si="86"/>
        <v>253.21</v>
      </c>
      <c r="Q1139" s="14" t="s">
        <v>8338</v>
      </c>
      <c r="R1139" t="s">
        <v>8340</v>
      </c>
      <c r="S1139" s="20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10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85"/>
        <v>0</v>
      </c>
      <c r="P1140">
        <f t="shared" si="86"/>
        <v>31.25</v>
      </c>
      <c r="Q1140" s="14" t="s">
        <v>8338</v>
      </c>
      <c r="R1140" t="s">
        <v>8340</v>
      </c>
      <c r="S1140" s="20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10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85"/>
        <v>0</v>
      </c>
      <c r="P1141">
        <f t="shared" si="86"/>
        <v>5</v>
      </c>
      <c r="Q1141" s="14" t="s">
        <v>8338</v>
      </c>
      <c r="R1141" t="s">
        <v>8340</v>
      </c>
      <c r="S1141" s="20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10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85"/>
        <v>0</v>
      </c>
      <c r="P1142">
        <f t="shared" si="86"/>
        <v>0</v>
      </c>
      <c r="Q1142" s="14" t="s">
        <v>8338</v>
      </c>
      <c r="R1142" t="s">
        <v>8340</v>
      </c>
      <c r="S1142" s="20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10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85"/>
        <v>0</v>
      </c>
      <c r="P1143">
        <f t="shared" si="86"/>
        <v>0</v>
      </c>
      <c r="Q1143" s="14" t="s">
        <v>8338</v>
      </c>
      <c r="R1143" t="s">
        <v>8340</v>
      </c>
      <c r="S1143" s="20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10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85"/>
        <v>0</v>
      </c>
      <c r="P1144">
        <f t="shared" si="86"/>
        <v>0</v>
      </c>
      <c r="Q1144" s="14" t="s">
        <v>8338</v>
      </c>
      <c r="R1144" t="s">
        <v>8340</v>
      </c>
      <c r="S1144" s="20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10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85"/>
        <v>0</v>
      </c>
      <c r="P1145">
        <f t="shared" si="86"/>
        <v>23.25</v>
      </c>
      <c r="Q1145" s="14" t="s">
        <v>8338</v>
      </c>
      <c r="R1145" t="s">
        <v>8340</v>
      </c>
      <c r="S1145" s="20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10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85"/>
        <v>0</v>
      </c>
      <c r="P1146">
        <f t="shared" si="86"/>
        <v>0</v>
      </c>
      <c r="Q1146" s="14" t="s">
        <v>8341</v>
      </c>
      <c r="R1146" t="s">
        <v>8342</v>
      </c>
      <c r="S1146" s="20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10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85"/>
        <v>0</v>
      </c>
      <c r="P1147">
        <f t="shared" si="86"/>
        <v>100</v>
      </c>
      <c r="Q1147" s="14" t="s">
        <v>8341</v>
      </c>
      <c r="R1147" t="s">
        <v>8342</v>
      </c>
      <c r="S1147" s="20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10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85"/>
        <v>9</v>
      </c>
      <c r="P1148">
        <f t="shared" si="86"/>
        <v>44.17</v>
      </c>
      <c r="Q1148" s="14" t="s">
        <v>8341</v>
      </c>
      <c r="R1148" t="s">
        <v>8342</v>
      </c>
      <c r="S1148" s="20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10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85"/>
        <v>0</v>
      </c>
      <c r="P1149">
        <f t="shared" si="86"/>
        <v>0</v>
      </c>
      <c r="Q1149" s="14" t="s">
        <v>8341</v>
      </c>
      <c r="R1149" t="s">
        <v>8342</v>
      </c>
      <c r="S1149" s="20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10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85"/>
        <v>0</v>
      </c>
      <c r="P1150">
        <f t="shared" si="86"/>
        <v>24.33</v>
      </c>
      <c r="Q1150" s="14" t="s">
        <v>8341</v>
      </c>
      <c r="R1150" t="s">
        <v>8342</v>
      </c>
      <c r="S1150" s="20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10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85"/>
        <v>0</v>
      </c>
      <c r="P1151">
        <f t="shared" si="86"/>
        <v>37.5</v>
      </c>
      <c r="Q1151" s="14" t="s">
        <v>8341</v>
      </c>
      <c r="R1151" t="s">
        <v>8342</v>
      </c>
      <c r="S1151" s="20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10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85"/>
        <v>10</v>
      </c>
      <c r="P1152">
        <f t="shared" si="86"/>
        <v>42</v>
      </c>
      <c r="Q1152" s="14" t="s">
        <v>8341</v>
      </c>
      <c r="R1152" t="s">
        <v>8342</v>
      </c>
      <c r="S1152" s="20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10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85"/>
        <v>0</v>
      </c>
      <c r="P1153">
        <f t="shared" si="86"/>
        <v>0</v>
      </c>
      <c r="Q1153" s="14" t="s">
        <v>8341</v>
      </c>
      <c r="R1153" t="s">
        <v>8342</v>
      </c>
      <c r="S1153" s="20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s="3" t="s">
        <v>1153</v>
      </c>
      <c r="C1154" s="10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ref="O1154:O1217" si="90">ROUND(E1154/D1154*100,0)</f>
        <v>6</v>
      </c>
      <c r="P1154">
        <f t="shared" ref="P1154:P1217" si="91">IFERROR(ROUND(E1154/L1154,2),0)</f>
        <v>60.73</v>
      </c>
      <c r="Q1154" s="14" t="s">
        <v>8341</v>
      </c>
      <c r="R1154" t="s">
        <v>8342</v>
      </c>
      <c r="S1154" s="20">
        <f t="shared" ref="S1154:S1217" si="92">(((J1154/60)/60)/24)+DATE(1970,1,1)</f>
        <v>42109.709629629629</v>
      </c>
      <c r="T1154" s="20">
        <f t="shared" ref="T1154:T1217" si="93">(((I1154/60)/60)/24)+DATE(1970,1,1)</f>
        <v>42139.709629629629</v>
      </c>
      <c r="U1154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10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si="90"/>
        <v>1</v>
      </c>
      <c r="P1155">
        <f t="shared" si="91"/>
        <v>50</v>
      </c>
      <c r="Q1155" s="14" t="s">
        <v>8341</v>
      </c>
      <c r="R1155" t="s">
        <v>8342</v>
      </c>
      <c r="S1155" s="20">
        <f t="shared" si="92"/>
        <v>42143.714178240742</v>
      </c>
      <c r="T1155" s="20">
        <f t="shared" si="93"/>
        <v>42173.714178240742</v>
      </c>
      <c r="U1155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10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90"/>
        <v>7</v>
      </c>
      <c r="P1156">
        <f t="shared" si="91"/>
        <v>108.33</v>
      </c>
      <c r="Q1156" s="14" t="s">
        <v>8341</v>
      </c>
      <c r="R1156" t="s">
        <v>8342</v>
      </c>
      <c r="S1156" s="20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10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90"/>
        <v>1</v>
      </c>
      <c r="P1157">
        <f t="shared" si="91"/>
        <v>23.5</v>
      </c>
      <c r="Q1157" s="14" t="s">
        <v>8341</v>
      </c>
      <c r="R1157" t="s">
        <v>8342</v>
      </c>
      <c r="S1157" s="20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10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90"/>
        <v>0</v>
      </c>
      <c r="P1158">
        <f t="shared" si="91"/>
        <v>0</v>
      </c>
      <c r="Q1158" s="14" t="s">
        <v>8341</v>
      </c>
      <c r="R1158" t="s">
        <v>8342</v>
      </c>
      <c r="S1158" s="20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10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90"/>
        <v>2</v>
      </c>
      <c r="P1159">
        <f t="shared" si="91"/>
        <v>50.33</v>
      </c>
      <c r="Q1159" s="14" t="s">
        <v>8341</v>
      </c>
      <c r="R1159" t="s">
        <v>8342</v>
      </c>
      <c r="S1159" s="20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10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90"/>
        <v>0</v>
      </c>
      <c r="P1160">
        <f t="shared" si="91"/>
        <v>11.67</v>
      </c>
      <c r="Q1160" s="14" t="s">
        <v>8341</v>
      </c>
      <c r="R1160" t="s">
        <v>8342</v>
      </c>
      <c r="S1160" s="20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10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90"/>
        <v>0</v>
      </c>
      <c r="P1161">
        <f t="shared" si="91"/>
        <v>0</v>
      </c>
      <c r="Q1161" s="14" t="s">
        <v>8341</v>
      </c>
      <c r="R1161" t="s">
        <v>8342</v>
      </c>
      <c r="S1161" s="20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10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90"/>
        <v>4</v>
      </c>
      <c r="P1162">
        <f t="shared" si="91"/>
        <v>60.79</v>
      </c>
      <c r="Q1162" s="14" t="s">
        <v>8341</v>
      </c>
      <c r="R1162" t="s">
        <v>8342</v>
      </c>
      <c r="S1162" s="20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10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90"/>
        <v>0</v>
      </c>
      <c r="P1163">
        <f t="shared" si="91"/>
        <v>0</v>
      </c>
      <c r="Q1163" s="14" t="s">
        <v>8341</v>
      </c>
      <c r="R1163" t="s">
        <v>8342</v>
      </c>
      <c r="S1163" s="20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10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90"/>
        <v>0</v>
      </c>
      <c r="P1164">
        <f t="shared" si="91"/>
        <v>17.5</v>
      </c>
      <c r="Q1164" s="14" t="s">
        <v>8341</v>
      </c>
      <c r="R1164" t="s">
        <v>8342</v>
      </c>
      <c r="S1164" s="20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10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90"/>
        <v>0</v>
      </c>
      <c r="P1165">
        <f t="shared" si="91"/>
        <v>0</v>
      </c>
      <c r="Q1165" s="14" t="s">
        <v>8341</v>
      </c>
      <c r="R1165" t="s">
        <v>8342</v>
      </c>
      <c r="S1165" s="20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10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90"/>
        <v>0</v>
      </c>
      <c r="P1166">
        <f t="shared" si="91"/>
        <v>0</v>
      </c>
      <c r="Q1166" s="14" t="s">
        <v>8341</v>
      </c>
      <c r="R1166" t="s">
        <v>8342</v>
      </c>
      <c r="S1166" s="20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10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90"/>
        <v>21</v>
      </c>
      <c r="P1167">
        <f t="shared" si="91"/>
        <v>82.82</v>
      </c>
      <c r="Q1167" s="14" t="s">
        <v>8341</v>
      </c>
      <c r="R1167" t="s">
        <v>8342</v>
      </c>
      <c r="S1167" s="20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10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90"/>
        <v>19</v>
      </c>
      <c r="P1168">
        <f t="shared" si="91"/>
        <v>358.88</v>
      </c>
      <c r="Q1168" s="14" t="s">
        <v>8341</v>
      </c>
      <c r="R1168" t="s">
        <v>8342</v>
      </c>
      <c r="S1168" s="20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10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90"/>
        <v>2</v>
      </c>
      <c r="P1169">
        <f t="shared" si="91"/>
        <v>61.19</v>
      </c>
      <c r="Q1169" s="14" t="s">
        <v>8341</v>
      </c>
      <c r="R1169" t="s">
        <v>8342</v>
      </c>
      <c r="S1169" s="20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10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90"/>
        <v>6</v>
      </c>
      <c r="P1170">
        <f t="shared" si="91"/>
        <v>340</v>
      </c>
      <c r="Q1170" s="14" t="s">
        <v>8341</v>
      </c>
      <c r="R1170" t="s">
        <v>8342</v>
      </c>
      <c r="S1170" s="20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10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90"/>
        <v>0</v>
      </c>
      <c r="P1171">
        <f t="shared" si="91"/>
        <v>5.67</v>
      </c>
      <c r="Q1171" s="14" t="s">
        <v>8341</v>
      </c>
      <c r="R1171" t="s">
        <v>8342</v>
      </c>
      <c r="S1171" s="20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10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90"/>
        <v>0</v>
      </c>
      <c r="P1172">
        <f t="shared" si="91"/>
        <v>50</v>
      </c>
      <c r="Q1172" s="14" t="s">
        <v>8341</v>
      </c>
      <c r="R1172" t="s">
        <v>8342</v>
      </c>
      <c r="S1172" s="20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10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90"/>
        <v>0</v>
      </c>
      <c r="P1173">
        <f t="shared" si="91"/>
        <v>25</v>
      </c>
      <c r="Q1173" s="14" t="s">
        <v>8341</v>
      </c>
      <c r="R1173" t="s">
        <v>8342</v>
      </c>
      <c r="S1173" s="20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10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90"/>
        <v>0</v>
      </c>
      <c r="P1174">
        <f t="shared" si="91"/>
        <v>0</v>
      </c>
      <c r="Q1174" s="14" t="s">
        <v>8341</v>
      </c>
      <c r="R1174" t="s">
        <v>8342</v>
      </c>
      <c r="S1174" s="20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10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90"/>
        <v>0</v>
      </c>
      <c r="P1175">
        <f t="shared" si="91"/>
        <v>30</v>
      </c>
      <c r="Q1175" s="14" t="s">
        <v>8341</v>
      </c>
      <c r="R1175" t="s">
        <v>8342</v>
      </c>
      <c r="S1175" s="20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10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90"/>
        <v>6</v>
      </c>
      <c r="P1176">
        <f t="shared" si="91"/>
        <v>46.63</v>
      </c>
      <c r="Q1176" s="14" t="s">
        <v>8341</v>
      </c>
      <c r="R1176" t="s">
        <v>8342</v>
      </c>
      <c r="S1176" s="20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10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90"/>
        <v>3</v>
      </c>
      <c r="P1177">
        <f t="shared" si="91"/>
        <v>65</v>
      </c>
      <c r="Q1177" s="14" t="s">
        <v>8341</v>
      </c>
      <c r="R1177" t="s">
        <v>8342</v>
      </c>
      <c r="S1177" s="20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10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90"/>
        <v>0</v>
      </c>
      <c r="P1178">
        <f t="shared" si="91"/>
        <v>10</v>
      </c>
      <c r="Q1178" s="14" t="s">
        <v>8341</v>
      </c>
      <c r="R1178" t="s">
        <v>8342</v>
      </c>
      <c r="S1178" s="20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10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90"/>
        <v>0</v>
      </c>
      <c r="P1179">
        <f t="shared" si="91"/>
        <v>0</v>
      </c>
      <c r="Q1179" s="14" t="s">
        <v>8341</v>
      </c>
      <c r="R1179" t="s">
        <v>8342</v>
      </c>
      <c r="S1179" s="20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10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90"/>
        <v>0</v>
      </c>
      <c r="P1180">
        <f t="shared" si="91"/>
        <v>5</v>
      </c>
      <c r="Q1180" s="14" t="s">
        <v>8341</v>
      </c>
      <c r="R1180" t="s">
        <v>8342</v>
      </c>
      <c r="S1180" s="20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10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90"/>
        <v>5</v>
      </c>
      <c r="P1181">
        <f t="shared" si="91"/>
        <v>640</v>
      </c>
      <c r="Q1181" s="14" t="s">
        <v>8341</v>
      </c>
      <c r="R1181" t="s">
        <v>8342</v>
      </c>
      <c r="S1181" s="20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10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90"/>
        <v>12</v>
      </c>
      <c r="P1182">
        <f t="shared" si="91"/>
        <v>69.12</v>
      </c>
      <c r="Q1182" s="14" t="s">
        <v>8341</v>
      </c>
      <c r="R1182" t="s">
        <v>8342</v>
      </c>
      <c r="S1182" s="20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10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90"/>
        <v>0</v>
      </c>
      <c r="P1183">
        <f t="shared" si="91"/>
        <v>1.33</v>
      </c>
      <c r="Q1183" s="14" t="s">
        <v>8341</v>
      </c>
      <c r="R1183" t="s">
        <v>8342</v>
      </c>
      <c r="S1183" s="20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10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90"/>
        <v>4</v>
      </c>
      <c r="P1184">
        <f t="shared" si="91"/>
        <v>10.5</v>
      </c>
      <c r="Q1184" s="14" t="s">
        <v>8341</v>
      </c>
      <c r="R1184" t="s">
        <v>8342</v>
      </c>
      <c r="S1184" s="20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10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90"/>
        <v>4</v>
      </c>
      <c r="P1185">
        <f t="shared" si="91"/>
        <v>33.33</v>
      </c>
      <c r="Q1185" s="14" t="s">
        <v>8341</v>
      </c>
      <c r="R1185" t="s">
        <v>8342</v>
      </c>
      <c r="S1185" s="20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10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90"/>
        <v>105</v>
      </c>
      <c r="P1186">
        <f t="shared" si="91"/>
        <v>61.56</v>
      </c>
      <c r="Q1186" s="14" t="s">
        <v>8343</v>
      </c>
      <c r="R1186" t="s">
        <v>8344</v>
      </c>
      <c r="S1186" s="20">
        <f t="shared" si="92"/>
        <v>42741.599664351852</v>
      </c>
      <c r="T1186" s="20">
        <f t="shared" si="93"/>
        <v>42772.599664351852</v>
      </c>
      <c r="U1186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10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90"/>
        <v>105</v>
      </c>
      <c r="P1187">
        <f t="shared" si="91"/>
        <v>118.74</v>
      </c>
      <c r="Q1187" s="14" t="s">
        <v>8343</v>
      </c>
      <c r="R1187" t="s">
        <v>8344</v>
      </c>
      <c r="S1187" s="20">
        <f t="shared" si="92"/>
        <v>42130.865150462967</v>
      </c>
      <c r="T1187" s="20">
        <f t="shared" si="93"/>
        <v>42163.166666666672</v>
      </c>
      <c r="U1187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10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90"/>
        <v>107</v>
      </c>
      <c r="P1188">
        <f t="shared" si="91"/>
        <v>65.08</v>
      </c>
      <c r="Q1188" s="14" t="s">
        <v>8343</v>
      </c>
      <c r="R1188" t="s">
        <v>8344</v>
      </c>
      <c r="S1188" s="20">
        <f t="shared" si="92"/>
        <v>42123.86336805555</v>
      </c>
      <c r="T1188" s="20">
        <f t="shared" si="93"/>
        <v>42156.945833333331</v>
      </c>
      <c r="U1188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10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90"/>
        <v>104</v>
      </c>
      <c r="P1189">
        <f t="shared" si="91"/>
        <v>130.16</v>
      </c>
      <c r="Q1189" s="14" t="s">
        <v>8343</v>
      </c>
      <c r="R1189" t="s">
        <v>8344</v>
      </c>
      <c r="S1189" s="20">
        <f t="shared" si="92"/>
        <v>42109.894942129627</v>
      </c>
      <c r="T1189" s="20">
        <f t="shared" si="93"/>
        <v>42141.75</v>
      </c>
      <c r="U1189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10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90"/>
        <v>161</v>
      </c>
      <c r="P1190">
        <f t="shared" si="91"/>
        <v>37.78</v>
      </c>
      <c r="Q1190" s="14" t="s">
        <v>8343</v>
      </c>
      <c r="R1190" t="s">
        <v>8344</v>
      </c>
      <c r="S1190" s="20">
        <f t="shared" si="92"/>
        <v>42711.700694444444</v>
      </c>
      <c r="T1190" s="20">
        <f t="shared" si="93"/>
        <v>42732.700694444444</v>
      </c>
      <c r="U1190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10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90"/>
        <v>108</v>
      </c>
      <c r="P1191">
        <f t="shared" si="91"/>
        <v>112.79</v>
      </c>
      <c r="Q1191" s="14" t="s">
        <v>8343</v>
      </c>
      <c r="R1191" t="s">
        <v>8344</v>
      </c>
      <c r="S1191" s="20">
        <f t="shared" si="92"/>
        <v>42529.979108796295</v>
      </c>
      <c r="T1191" s="20">
        <f t="shared" si="93"/>
        <v>42550.979108796295</v>
      </c>
      <c r="U1191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10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90"/>
        <v>135</v>
      </c>
      <c r="P1192">
        <f t="shared" si="91"/>
        <v>51.92</v>
      </c>
      <c r="Q1192" s="14" t="s">
        <v>8343</v>
      </c>
      <c r="R1192" t="s">
        <v>8344</v>
      </c>
      <c r="S1192" s="20">
        <f t="shared" si="92"/>
        <v>41852.665798611109</v>
      </c>
      <c r="T1192" s="20">
        <f t="shared" si="93"/>
        <v>41882.665798611109</v>
      </c>
      <c r="U119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10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90"/>
        <v>109</v>
      </c>
      <c r="P1193">
        <f t="shared" si="91"/>
        <v>89.24</v>
      </c>
      <c r="Q1193" s="14" t="s">
        <v>8343</v>
      </c>
      <c r="R1193" t="s">
        <v>8344</v>
      </c>
      <c r="S1193" s="20">
        <f t="shared" si="92"/>
        <v>42419.603703703702</v>
      </c>
      <c r="T1193" s="20">
        <f t="shared" si="93"/>
        <v>42449.562037037031</v>
      </c>
      <c r="U119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10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90"/>
        <v>290</v>
      </c>
      <c r="P1194">
        <f t="shared" si="91"/>
        <v>19.329999999999998</v>
      </c>
      <c r="Q1194" s="14" t="s">
        <v>8343</v>
      </c>
      <c r="R1194" t="s">
        <v>8344</v>
      </c>
      <c r="S1194" s="20">
        <f t="shared" si="92"/>
        <v>42747.506689814814</v>
      </c>
      <c r="T1194" s="20">
        <f t="shared" si="93"/>
        <v>42777.506689814814</v>
      </c>
      <c r="U1194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10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90"/>
        <v>104</v>
      </c>
      <c r="P1195">
        <f t="shared" si="91"/>
        <v>79.97</v>
      </c>
      <c r="Q1195" s="14" t="s">
        <v>8343</v>
      </c>
      <c r="R1195" t="s">
        <v>8344</v>
      </c>
      <c r="S1195" s="20">
        <f t="shared" si="92"/>
        <v>42409.776076388895</v>
      </c>
      <c r="T1195" s="20">
        <f t="shared" si="93"/>
        <v>42469.734409722223</v>
      </c>
      <c r="U1195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10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90"/>
        <v>322</v>
      </c>
      <c r="P1196">
        <f t="shared" si="91"/>
        <v>56.41</v>
      </c>
      <c r="Q1196" s="14" t="s">
        <v>8343</v>
      </c>
      <c r="R1196" t="s">
        <v>8344</v>
      </c>
      <c r="S1196" s="20">
        <f t="shared" si="92"/>
        <v>42072.488182870366</v>
      </c>
      <c r="T1196" s="20">
        <f t="shared" si="93"/>
        <v>42102.488182870366</v>
      </c>
      <c r="U1196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10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90"/>
        <v>135</v>
      </c>
      <c r="P1197">
        <f t="shared" si="91"/>
        <v>79.41</v>
      </c>
      <c r="Q1197" s="14" t="s">
        <v>8343</v>
      </c>
      <c r="R1197" t="s">
        <v>8344</v>
      </c>
      <c r="S1197" s="20">
        <f t="shared" si="92"/>
        <v>42298.34783564815</v>
      </c>
      <c r="T1197" s="20">
        <f t="shared" si="93"/>
        <v>42358.375</v>
      </c>
      <c r="U1197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10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90"/>
        <v>270</v>
      </c>
      <c r="P1198">
        <f t="shared" si="91"/>
        <v>76.44</v>
      </c>
      <c r="Q1198" s="14" t="s">
        <v>8343</v>
      </c>
      <c r="R1198" t="s">
        <v>8344</v>
      </c>
      <c r="S1198" s="20">
        <f t="shared" si="92"/>
        <v>42326.818738425922</v>
      </c>
      <c r="T1198" s="20">
        <f t="shared" si="93"/>
        <v>42356.818738425922</v>
      </c>
      <c r="U1198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10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90"/>
        <v>253</v>
      </c>
      <c r="P1199">
        <f t="shared" si="91"/>
        <v>121</v>
      </c>
      <c r="Q1199" s="14" t="s">
        <v>8343</v>
      </c>
      <c r="R1199" t="s">
        <v>8344</v>
      </c>
      <c r="S1199" s="20">
        <f t="shared" si="92"/>
        <v>42503.66474537037</v>
      </c>
      <c r="T1199" s="20">
        <f t="shared" si="93"/>
        <v>42534.249305555553</v>
      </c>
      <c r="U1199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10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90"/>
        <v>261</v>
      </c>
      <c r="P1200">
        <f t="shared" si="91"/>
        <v>54.62</v>
      </c>
      <c r="Q1200" s="14" t="s">
        <v>8343</v>
      </c>
      <c r="R1200" t="s">
        <v>8344</v>
      </c>
      <c r="S1200" s="20">
        <f t="shared" si="92"/>
        <v>42333.619050925925</v>
      </c>
      <c r="T1200" s="20">
        <f t="shared" si="93"/>
        <v>42369.125</v>
      </c>
      <c r="U1200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10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90"/>
        <v>101</v>
      </c>
      <c r="P1201">
        <f t="shared" si="91"/>
        <v>299.22000000000003</v>
      </c>
      <c r="Q1201" s="14" t="s">
        <v>8343</v>
      </c>
      <c r="R1201" t="s">
        <v>8344</v>
      </c>
      <c r="S1201" s="20">
        <f t="shared" si="92"/>
        <v>42161.770833333328</v>
      </c>
      <c r="T1201" s="20">
        <f t="shared" si="93"/>
        <v>42193.770833333328</v>
      </c>
      <c r="U1201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10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90"/>
        <v>126</v>
      </c>
      <c r="P1202">
        <f t="shared" si="91"/>
        <v>58.53</v>
      </c>
      <c r="Q1202" s="14" t="s">
        <v>8343</v>
      </c>
      <c r="R1202" t="s">
        <v>8344</v>
      </c>
      <c r="S1202" s="20">
        <f t="shared" si="92"/>
        <v>42089.477500000001</v>
      </c>
      <c r="T1202" s="20">
        <f t="shared" si="93"/>
        <v>42110.477500000001</v>
      </c>
      <c r="U120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10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90"/>
        <v>102</v>
      </c>
      <c r="P1203">
        <f t="shared" si="91"/>
        <v>55.37</v>
      </c>
      <c r="Q1203" s="14" t="s">
        <v>8343</v>
      </c>
      <c r="R1203" t="s">
        <v>8344</v>
      </c>
      <c r="S1203" s="20">
        <f t="shared" si="92"/>
        <v>42536.60701388889</v>
      </c>
      <c r="T1203" s="20">
        <f t="shared" si="93"/>
        <v>42566.60701388889</v>
      </c>
      <c r="U120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10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90"/>
        <v>199</v>
      </c>
      <c r="P1204">
        <f t="shared" si="91"/>
        <v>183.8</v>
      </c>
      <c r="Q1204" s="14" t="s">
        <v>8343</v>
      </c>
      <c r="R1204" t="s">
        <v>8344</v>
      </c>
      <c r="S1204" s="20">
        <f t="shared" si="92"/>
        <v>42152.288819444439</v>
      </c>
      <c r="T1204" s="20">
        <f t="shared" si="93"/>
        <v>42182.288819444439</v>
      </c>
      <c r="U1204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10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90"/>
        <v>102</v>
      </c>
      <c r="P1205">
        <f t="shared" si="91"/>
        <v>165.35</v>
      </c>
      <c r="Q1205" s="14" t="s">
        <v>8343</v>
      </c>
      <c r="R1205" t="s">
        <v>8344</v>
      </c>
      <c r="S1205" s="20">
        <f t="shared" si="92"/>
        <v>42125.614895833336</v>
      </c>
      <c r="T1205" s="20">
        <f t="shared" si="93"/>
        <v>42155.614895833336</v>
      </c>
      <c r="U1205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10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90"/>
        <v>103</v>
      </c>
      <c r="P1206">
        <f t="shared" si="91"/>
        <v>234.79</v>
      </c>
      <c r="Q1206" s="14" t="s">
        <v>8343</v>
      </c>
      <c r="R1206" t="s">
        <v>8344</v>
      </c>
      <c r="S1206" s="20">
        <f t="shared" si="92"/>
        <v>42297.748067129629</v>
      </c>
      <c r="T1206" s="20">
        <f t="shared" si="93"/>
        <v>42342.208333333328</v>
      </c>
      <c r="U1206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10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90"/>
        <v>101</v>
      </c>
      <c r="P1207">
        <f t="shared" si="91"/>
        <v>211.48</v>
      </c>
      <c r="Q1207" s="14" t="s">
        <v>8343</v>
      </c>
      <c r="R1207" t="s">
        <v>8344</v>
      </c>
      <c r="S1207" s="20">
        <f t="shared" si="92"/>
        <v>42138.506377314814</v>
      </c>
      <c r="T1207" s="20">
        <f t="shared" si="93"/>
        <v>42168.506377314814</v>
      </c>
      <c r="U1207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10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90"/>
        <v>115</v>
      </c>
      <c r="P1208">
        <f t="shared" si="91"/>
        <v>32.340000000000003</v>
      </c>
      <c r="Q1208" s="14" t="s">
        <v>8343</v>
      </c>
      <c r="R1208" t="s">
        <v>8344</v>
      </c>
      <c r="S1208" s="20">
        <f t="shared" si="92"/>
        <v>42772.776076388895</v>
      </c>
      <c r="T1208" s="20">
        <f t="shared" si="93"/>
        <v>42805.561805555553</v>
      </c>
      <c r="U1208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10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90"/>
        <v>104</v>
      </c>
      <c r="P1209">
        <f t="shared" si="91"/>
        <v>123.38</v>
      </c>
      <c r="Q1209" s="14" t="s">
        <v>8343</v>
      </c>
      <c r="R1209" t="s">
        <v>8344</v>
      </c>
      <c r="S1209" s="20">
        <f t="shared" si="92"/>
        <v>42430.430243055554</v>
      </c>
      <c r="T1209" s="20">
        <f t="shared" si="93"/>
        <v>42460.416666666672</v>
      </c>
      <c r="U1209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10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90"/>
        <v>155</v>
      </c>
      <c r="P1210">
        <f t="shared" si="91"/>
        <v>207.07</v>
      </c>
      <c r="Q1210" s="14" t="s">
        <v>8343</v>
      </c>
      <c r="R1210" t="s">
        <v>8344</v>
      </c>
      <c r="S1210" s="20">
        <f t="shared" si="92"/>
        <v>42423.709074074075</v>
      </c>
      <c r="T1210" s="20">
        <f t="shared" si="93"/>
        <v>42453.667407407411</v>
      </c>
      <c r="U1210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10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90"/>
        <v>106</v>
      </c>
      <c r="P1211">
        <f t="shared" si="91"/>
        <v>138.26</v>
      </c>
      <c r="Q1211" s="14" t="s">
        <v>8343</v>
      </c>
      <c r="R1211" t="s">
        <v>8344</v>
      </c>
      <c r="S1211" s="20">
        <f t="shared" si="92"/>
        <v>42761.846122685187</v>
      </c>
      <c r="T1211" s="20">
        <f t="shared" si="93"/>
        <v>42791.846122685187</v>
      </c>
      <c r="U1211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10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90"/>
        <v>254</v>
      </c>
      <c r="P1212">
        <f t="shared" si="91"/>
        <v>493.82</v>
      </c>
      <c r="Q1212" s="14" t="s">
        <v>8343</v>
      </c>
      <c r="R1212" t="s">
        <v>8344</v>
      </c>
      <c r="S1212" s="20">
        <f t="shared" si="92"/>
        <v>42132.941805555558</v>
      </c>
      <c r="T1212" s="20">
        <f t="shared" si="93"/>
        <v>42155.875</v>
      </c>
      <c r="U121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10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90"/>
        <v>101</v>
      </c>
      <c r="P1213">
        <f t="shared" si="91"/>
        <v>168.5</v>
      </c>
      <c r="Q1213" s="14" t="s">
        <v>8343</v>
      </c>
      <c r="R1213" t="s">
        <v>8344</v>
      </c>
      <c r="S1213" s="20">
        <f t="shared" si="92"/>
        <v>42515.866446759261</v>
      </c>
      <c r="T1213" s="20">
        <f t="shared" si="93"/>
        <v>42530.866446759261</v>
      </c>
      <c r="U121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10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90"/>
        <v>129</v>
      </c>
      <c r="P1214">
        <f t="shared" si="91"/>
        <v>38.869999999999997</v>
      </c>
      <c r="Q1214" s="14" t="s">
        <v>8343</v>
      </c>
      <c r="R1214" t="s">
        <v>8344</v>
      </c>
      <c r="S1214" s="20">
        <f t="shared" si="92"/>
        <v>42318.950173611112</v>
      </c>
      <c r="T1214" s="20">
        <f t="shared" si="93"/>
        <v>42335.041666666672</v>
      </c>
      <c r="U1214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10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90"/>
        <v>102</v>
      </c>
      <c r="P1215">
        <f t="shared" si="91"/>
        <v>61.53</v>
      </c>
      <c r="Q1215" s="14" t="s">
        <v>8343</v>
      </c>
      <c r="R1215" t="s">
        <v>8344</v>
      </c>
      <c r="S1215" s="20">
        <f t="shared" si="92"/>
        <v>42731.755787037036</v>
      </c>
      <c r="T1215" s="20">
        <f t="shared" si="93"/>
        <v>42766.755787037036</v>
      </c>
      <c r="U1215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10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90"/>
        <v>132</v>
      </c>
      <c r="P1216">
        <f t="shared" si="91"/>
        <v>105.44</v>
      </c>
      <c r="Q1216" s="14" t="s">
        <v>8343</v>
      </c>
      <c r="R1216" t="s">
        <v>8344</v>
      </c>
      <c r="S1216" s="20">
        <f t="shared" si="92"/>
        <v>42104.840335648143</v>
      </c>
      <c r="T1216" s="20">
        <f t="shared" si="93"/>
        <v>42164.840335648143</v>
      </c>
      <c r="U1216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10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90"/>
        <v>786</v>
      </c>
      <c r="P1217">
        <f t="shared" si="91"/>
        <v>71.59</v>
      </c>
      <c r="Q1217" s="14" t="s">
        <v>8343</v>
      </c>
      <c r="R1217" t="s">
        <v>8344</v>
      </c>
      <c r="S1217" s="20">
        <f t="shared" si="92"/>
        <v>41759.923101851848</v>
      </c>
      <c r="T1217" s="20">
        <f t="shared" si="93"/>
        <v>41789.923101851848</v>
      </c>
      <c r="U1217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10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ref="O1218:O1281" si="95">ROUND(E1218/D1218*100,0)</f>
        <v>146</v>
      </c>
      <c r="P1218">
        <f t="shared" ref="P1218:P1281" si="96">IFERROR(ROUND(E1218/L1218,2),0)</f>
        <v>91.88</v>
      </c>
      <c r="Q1218" s="14" t="s">
        <v>8343</v>
      </c>
      <c r="R1218" t="s">
        <v>8344</v>
      </c>
      <c r="S1218" s="20">
        <f t="shared" ref="S1218:S1281" si="97">(((J1218/60)/60)/24)+DATE(1970,1,1)</f>
        <v>42247.616400462968</v>
      </c>
      <c r="T1218" s="20">
        <f t="shared" ref="T1218:T1281" si="98">(((I1218/60)/60)/24)+DATE(1970,1,1)</f>
        <v>42279.960416666669</v>
      </c>
      <c r="U1218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10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si="95"/>
        <v>103</v>
      </c>
      <c r="P1219">
        <f t="shared" si="96"/>
        <v>148.57</v>
      </c>
      <c r="Q1219" s="14" t="s">
        <v>8343</v>
      </c>
      <c r="R1219" t="s">
        <v>8344</v>
      </c>
      <c r="S1219" s="20">
        <f t="shared" si="97"/>
        <v>42535.809490740736</v>
      </c>
      <c r="T1219" s="20">
        <f t="shared" si="98"/>
        <v>42565.809490740736</v>
      </c>
      <c r="U1219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10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95"/>
        <v>172</v>
      </c>
      <c r="P1220">
        <f t="shared" si="96"/>
        <v>174.21</v>
      </c>
      <c r="Q1220" s="14" t="s">
        <v>8343</v>
      </c>
      <c r="R1220" t="s">
        <v>8344</v>
      </c>
      <c r="S1220" s="20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10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95"/>
        <v>159</v>
      </c>
      <c r="P1221">
        <f t="shared" si="96"/>
        <v>102.86</v>
      </c>
      <c r="Q1221" s="14" t="s">
        <v>8343</v>
      </c>
      <c r="R1221" t="s">
        <v>8344</v>
      </c>
      <c r="S1221" s="20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10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95"/>
        <v>104</v>
      </c>
      <c r="P1222">
        <f t="shared" si="96"/>
        <v>111.18</v>
      </c>
      <c r="Q1222" s="14" t="s">
        <v>8343</v>
      </c>
      <c r="R1222" t="s">
        <v>8344</v>
      </c>
      <c r="S1222" s="20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10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95"/>
        <v>111</v>
      </c>
      <c r="P1223">
        <f t="shared" si="96"/>
        <v>23.8</v>
      </c>
      <c r="Q1223" s="14" t="s">
        <v>8343</v>
      </c>
      <c r="R1223" t="s">
        <v>8344</v>
      </c>
      <c r="S1223" s="20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10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95"/>
        <v>280</v>
      </c>
      <c r="P1224">
        <f t="shared" si="96"/>
        <v>81.27</v>
      </c>
      <c r="Q1224" s="14" t="s">
        <v>8343</v>
      </c>
      <c r="R1224" t="s">
        <v>8344</v>
      </c>
      <c r="S1224" s="20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10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95"/>
        <v>112</v>
      </c>
      <c r="P1225">
        <f t="shared" si="96"/>
        <v>116.21</v>
      </c>
      <c r="Q1225" s="14" t="s">
        <v>8343</v>
      </c>
      <c r="R1225" t="s">
        <v>8344</v>
      </c>
      <c r="S1225" s="20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10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95"/>
        <v>7</v>
      </c>
      <c r="P1226">
        <f t="shared" si="96"/>
        <v>58.89</v>
      </c>
      <c r="Q1226" s="14" t="s">
        <v>8330</v>
      </c>
      <c r="R1226" t="s">
        <v>8345</v>
      </c>
      <c r="S1226" s="20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10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95"/>
        <v>4</v>
      </c>
      <c r="P1227">
        <f t="shared" si="96"/>
        <v>44</v>
      </c>
      <c r="Q1227" s="14" t="s">
        <v>8330</v>
      </c>
      <c r="R1227" t="s">
        <v>8345</v>
      </c>
      <c r="S1227" s="20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10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95"/>
        <v>4</v>
      </c>
      <c r="P1228">
        <f t="shared" si="96"/>
        <v>48.43</v>
      </c>
      <c r="Q1228" s="14" t="s">
        <v>8330</v>
      </c>
      <c r="R1228" t="s">
        <v>8345</v>
      </c>
      <c r="S1228" s="20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10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95"/>
        <v>0</v>
      </c>
      <c r="P1229">
        <f t="shared" si="96"/>
        <v>0</v>
      </c>
      <c r="Q1229" s="14" t="s">
        <v>8330</v>
      </c>
      <c r="R1229" t="s">
        <v>8345</v>
      </c>
      <c r="S1229" s="20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10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95"/>
        <v>29</v>
      </c>
      <c r="P1230">
        <f t="shared" si="96"/>
        <v>61.04</v>
      </c>
      <c r="Q1230" s="14" t="s">
        <v>8330</v>
      </c>
      <c r="R1230" t="s">
        <v>8345</v>
      </c>
      <c r="S1230" s="20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10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95"/>
        <v>1</v>
      </c>
      <c r="P1231">
        <f t="shared" si="96"/>
        <v>25</v>
      </c>
      <c r="Q1231" s="14" t="s">
        <v>8330</v>
      </c>
      <c r="R1231" t="s">
        <v>8345</v>
      </c>
      <c r="S1231" s="20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10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95"/>
        <v>0</v>
      </c>
      <c r="P1232">
        <f t="shared" si="96"/>
        <v>0</v>
      </c>
      <c r="Q1232" s="14" t="s">
        <v>8330</v>
      </c>
      <c r="R1232" t="s">
        <v>8345</v>
      </c>
      <c r="S1232" s="20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10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95"/>
        <v>0</v>
      </c>
      <c r="P1233">
        <f t="shared" si="96"/>
        <v>0</v>
      </c>
      <c r="Q1233" s="14" t="s">
        <v>8330</v>
      </c>
      <c r="R1233" t="s">
        <v>8345</v>
      </c>
      <c r="S1233" s="20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10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95"/>
        <v>1</v>
      </c>
      <c r="P1234">
        <f t="shared" si="96"/>
        <v>40</v>
      </c>
      <c r="Q1234" s="14" t="s">
        <v>8330</v>
      </c>
      <c r="R1234" t="s">
        <v>8345</v>
      </c>
      <c r="S1234" s="20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10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95"/>
        <v>12</v>
      </c>
      <c r="P1235">
        <f t="shared" si="96"/>
        <v>19.329999999999998</v>
      </c>
      <c r="Q1235" s="14" t="s">
        <v>8330</v>
      </c>
      <c r="R1235" t="s">
        <v>8345</v>
      </c>
      <c r="S1235" s="20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10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95"/>
        <v>0</v>
      </c>
      <c r="P1236">
        <f t="shared" si="96"/>
        <v>0</v>
      </c>
      <c r="Q1236" s="14" t="s">
        <v>8330</v>
      </c>
      <c r="R1236" t="s">
        <v>8345</v>
      </c>
      <c r="S1236" s="20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10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95"/>
        <v>3</v>
      </c>
      <c r="P1237">
        <f t="shared" si="96"/>
        <v>35</v>
      </c>
      <c r="Q1237" s="14" t="s">
        <v>8330</v>
      </c>
      <c r="R1237" t="s">
        <v>8345</v>
      </c>
      <c r="S1237" s="20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10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95"/>
        <v>0</v>
      </c>
      <c r="P1238">
        <f t="shared" si="96"/>
        <v>0</v>
      </c>
      <c r="Q1238" s="14" t="s">
        <v>8330</v>
      </c>
      <c r="R1238" t="s">
        <v>8345</v>
      </c>
      <c r="S1238" s="20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10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95"/>
        <v>0</v>
      </c>
      <c r="P1239">
        <f t="shared" si="96"/>
        <v>0</v>
      </c>
      <c r="Q1239" s="14" t="s">
        <v>8330</v>
      </c>
      <c r="R1239" t="s">
        <v>8345</v>
      </c>
      <c r="S1239" s="20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10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95"/>
        <v>18</v>
      </c>
      <c r="P1240">
        <f t="shared" si="96"/>
        <v>59.33</v>
      </c>
      <c r="Q1240" s="14" t="s">
        <v>8330</v>
      </c>
      <c r="R1240" t="s">
        <v>8345</v>
      </c>
      <c r="S1240" s="20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10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95"/>
        <v>0</v>
      </c>
      <c r="P1241">
        <f t="shared" si="96"/>
        <v>0</v>
      </c>
      <c r="Q1241" s="14" t="s">
        <v>8330</v>
      </c>
      <c r="R1241" t="s">
        <v>8345</v>
      </c>
      <c r="S1241" s="20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10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95"/>
        <v>3</v>
      </c>
      <c r="P1242">
        <f t="shared" si="96"/>
        <v>30.13</v>
      </c>
      <c r="Q1242" s="14" t="s">
        <v>8330</v>
      </c>
      <c r="R1242" t="s">
        <v>8345</v>
      </c>
      <c r="S1242" s="20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10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95"/>
        <v>51</v>
      </c>
      <c r="P1243">
        <f t="shared" si="96"/>
        <v>74.62</v>
      </c>
      <c r="Q1243" s="14" t="s">
        <v>8330</v>
      </c>
      <c r="R1243" t="s">
        <v>8345</v>
      </c>
      <c r="S1243" s="20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10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95"/>
        <v>1</v>
      </c>
      <c r="P1244">
        <f t="shared" si="96"/>
        <v>5</v>
      </c>
      <c r="Q1244" s="14" t="s">
        <v>8330</v>
      </c>
      <c r="R1244" t="s">
        <v>8345</v>
      </c>
      <c r="S1244" s="20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10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95"/>
        <v>14</v>
      </c>
      <c r="P1245">
        <f t="shared" si="96"/>
        <v>44.5</v>
      </c>
      <c r="Q1245" s="14" t="s">
        <v>8330</v>
      </c>
      <c r="R1245" t="s">
        <v>8345</v>
      </c>
      <c r="S1245" s="20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10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95"/>
        <v>104</v>
      </c>
      <c r="P1246">
        <f t="shared" si="96"/>
        <v>46.13</v>
      </c>
      <c r="Q1246" s="14" t="s">
        <v>8330</v>
      </c>
      <c r="R1246" t="s">
        <v>8331</v>
      </c>
      <c r="S1246" s="20">
        <f t="shared" si="97"/>
        <v>41355.825497685182</v>
      </c>
      <c r="T1246" s="20">
        <f t="shared" si="98"/>
        <v>41386.875</v>
      </c>
      <c r="U1246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10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95"/>
        <v>120</v>
      </c>
      <c r="P1247">
        <f t="shared" si="96"/>
        <v>141.47</v>
      </c>
      <c r="Q1247" s="14" t="s">
        <v>8330</v>
      </c>
      <c r="R1247" t="s">
        <v>8331</v>
      </c>
      <c r="S1247" s="20">
        <f t="shared" si="97"/>
        <v>41774.599930555552</v>
      </c>
      <c r="T1247" s="20">
        <f t="shared" si="98"/>
        <v>41804.599930555552</v>
      </c>
      <c r="U1247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10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95"/>
        <v>117</v>
      </c>
      <c r="P1248">
        <f t="shared" si="96"/>
        <v>75.48</v>
      </c>
      <c r="Q1248" s="14" t="s">
        <v>8330</v>
      </c>
      <c r="R1248" t="s">
        <v>8331</v>
      </c>
      <c r="S1248" s="20">
        <f t="shared" si="97"/>
        <v>40838.043391203704</v>
      </c>
      <c r="T1248" s="20">
        <f t="shared" si="98"/>
        <v>40883.085057870368</v>
      </c>
      <c r="U1248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10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95"/>
        <v>122</v>
      </c>
      <c r="P1249">
        <f t="shared" si="96"/>
        <v>85.5</v>
      </c>
      <c r="Q1249" s="14" t="s">
        <v>8330</v>
      </c>
      <c r="R1249" t="s">
        <v>8331</v>
      </c>
      <c r="S1249" s="20">
        <f t="shared" si="97"/>
        <v>41370.292303240742</v>
      </c>
      <c r="T1249" s="20">
        <f t="shared" si="98"/>
        <v>41400.292303240742</v>
      </c>
      <c r="U1249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10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95"/>
        <v>152</v>
      </c>
      <c r="P1250">
        <f t="shared" si="96"/>
        <v>64.25</v>
      </c>
      <c r="Q1250" s="14" t="s">
        <v>8330</v>
      </c>
      <c r="R1250" t="s">
        <v>8331</v>
      </c>
      <c r="S1250" s="20">
        <f t="shared" si="97"/>
        <v>41767.656863425924</v>
      </c>
      <c r="T1250" s="20">
        <f t="shared" si="98"/>
        <v>41803.290972222225</v>
      </c>
      <c r="U1250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10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95"/>
        <v>104</v>
      </c>
      <c r="P1251">
        <f t="shared" si="96"/>
        <v>64.47</v>
      </c>
      <c r="Q1251" s="14" t="s">
        <v>8330</v>
      </c>
      <c r="R1251" t="s">
        <v>8331</v>
      </c>
      <c r="S1251" s="20">
        <f t="shared" si="97"/>
        <v>41067.74086805556</v>
      </c>
      <c r="T1251" s="20">
        <f t="shared" si="98"/>
        <v>41097.74086805556</v>
      </c>
      <c r="U1251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10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95"/>
        <v>200</v>
      </c>
      <c r="P1252">
        <f t="shared" si="96"/>
        <v>118.2</v>
      </c>
      <c r="Q1252" s="14" t="s">
        <v>8330</v>
      </c>
      <c r="R1252" t="s">
        <v>8331</v>
      </c>
      <c r="S1252" s="20">
        <f t="shared" si="97"/>
        <v>41843.64271990741</v>
      </c>
      <c r="T1252" s="20">
        <f t="shared" si="98"/>
        <v>41888.64271990741</v>
      </c>
      <c r="U125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10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95"/>
        <v>102</v>
      </c>
      <c r="P1253">
        <f t="shared" si="96"/>
        <v>82.54</v>
      </c>
      <c r="Q1253" s="14" t="s">
        <v>8330</v>
      </c>
      <c r="R1253" t="s">
        <v>8331</v>
      </c>
      <c r="S1253" s="20">
        <f t="shared" si="97"/>
        <v>40751.814432870371</v>
      </c>
      <c r="T1253" s="20">
        <f t="shared" si="98"/>
        <v>40811.814432870371</v>
      </c>
      <c r="U125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10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95"/>
        <v>138</v>
      </c>
      <c r="P1254">
        <f t="shared" si="96"/>
        <v>34.17</v>
      </c>
      <c r="Q1254" s="14" t="s">
        <v>8330</v>
      </c>
      <c r="R1254" t="s">
        <v>8331</v>
      </c>
      <c r="S1254" s="20">
        <f t="shared" si="97"/>
        <v>41543.988067129627</v>
      </c>
      <c r="T1254" s="20">
        <f t="shared" si="98"/>
        <v>41571.988067129627</v>
      </c>
      <c r="U1254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10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95"/>
        <v>303833</v>
      </c>
      <c r="P1255">
        <f t="shared" si="96"/>
        <v>42.73</v>
      </c>
      <c r="Q1255" s="14" t="s">
        <v>8330</v>
      </c>
      <c r="R1255" t="s">
        <v>8331</v>
      </c>
      <c r="S1255" s="20">
        <f t="shared" si="97"/>
        <v>41855.783645833333</v>
      </c>
      <c r="T1255" s="20">
        <f t="shared" si="98"/>
        <v>41885.783645833333</v>
      </c>
      <c r="U1255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10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95"/>
        <v>199</v>
      </c>
      <c r="P1256">
        <f t="shared" si="96"/>
        <v>94.49</v>
      </c>
      <c r="Q1256" s="14" t="s">
        <v>8330</v>
      </c>
      <c r="R1256" t="s">
        <v>8331</v>
      </c>
      <c r="S1256" s="20">
        <f t="shared" si="97"/>
        <v>40487.621365740742</v>
      </c>
      <c r="T1256" s="20">
        <f t="shared" si="98"/>
        <v>40544.207638888889</v>
      </c>
      <c r="U1256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10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95"/>
        <v>202</v>
      </c>
      <c r="P1257">
        <f t="shared" si="96"/>
        <v>55.7</v>
      </c>
      <c r="Q1257" s="14" t="s">
        <v>8330</v>
      </c>
      <c r="R1257" t="s">
        <v>8331</v>
      </c>
      <c r="S1257" s="20">
        <f t="shared" si="97"/>
        <v>41579.845509259263</v>
      </c>
      <c r="T1257" s="20">
        <f t="shared" si="98"/>
        <v>41609.887175925927</v>
      </c>
      <c r="U1257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10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95"/>
        <v>118</v>
      </c>
      <c r="P1258">
        <f t="shared" si="96"/>
        <v>98.03</v>
      </c>
      <c r="Q1258" s="14" t="s">
        <v>8330</v>
      </c>
      <c r="R1258" t="s">
        <v>8331</v>
      </c>
      <c r="S1258" s="20">
        <f t="shared" si="97"/>
        <v>40921.919340277782</v>
      </c>
      <c r="T1258" s="20">
        <f t="shared" si="98"/>
        <v>40951.919340277782</v>
      </c>
      <c r="U1258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10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95"/>
        <v>295</v>
      </c>
      <c r="P1259">
        <f t="shared" si="96"/>
        <v>92.1</v>
      </c>
      <c r="Q1259" s="14" t="s">
        <v>8330</v>
      </c>
      <c r="R1259" t="s">
        <v>8331</v>
      </c>
      <c r="S1259" s="20">
        <f t="shared" si="97"/>
        <v>40587.085532407407</v>
      </c>
      <c r="T1259" s="20">
        <f t="shared" si="98"/>
        <v>40636.043865740743</v>
      </c>
      <c r="U1259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10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95"/>
        <v>213</v>
      </c>
      <c r="P1260">
        <f t="shared" si="96"/>
        <v>38.18</v>
      </c>
      <c r="Q1260" s="14" t="s">
        <v>8330</v>
      </c>
      <c r="R1260" t="s">
        <v>8331</v>
      </c>
      <c r="S1260" s="20">
        <f t="shared" si="97"/>
        <v>41487.611250000002</v>
      </c>
      <c r="T1260" s="20">
        <f t="shared" si="98"/>
        <v>41517.611250000002</v>
      </c>
      <c r="U1260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10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95"/>
        <v>104</v>
      </c>
      <c r="P1261">
        <f t="shared" si="96"/>
        <v>27.15</v>
      </c>
      <c r="Q1261" s="14" t="s">
        <v>8330</v>
      </c>
      <c r="R1261" t="s">
        <v>8331</v>
      </c>
      <c r="S1261" s="20">
        <f t="shared" si="97"/>
        <v>41766.970648148148</v>
      </c>
      <c r="T1261" s="20">
        <f t="shared" si="98"/>
        <v>41799.165972222225</v>
      </c>
      <c r="U1261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10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95"/>
        <v>114</v>
      </c>
      <c r="P1262">
        <f t="shared" si="96"/>
        <v>50.69</v>
      </c>
      <c r="Q1262" s="14" t="s">
        <v>8330</v>
      </c>
      <c r="R1262" t="s">
        <v>8331</v>
      </c>
      <c r="S1262" s="20">
        <f t="shared" si="97"/>
        <v>41666.842824074076</v>
      </c>
      <c r="T1262" s="20">
        <f t="shared" si="98"/>
        <v>41696.842824074076</v>
      </c>
      <c r="U126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10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95"/>
        <v>101</v>
      </c>
      <c r="P1263">
        <f t="shared" si="96"/>
        <v>38.94</v>
      </c>
      <c r="Q1263" s="14" t="s">
        <v>8330</v>
      </c>
      <c r="R1263" t="s">
        <v>8331</v>
      </c>
      <c r="S1263" s="20">
        <f t="shared" si="97"/>
        <v>41638.342905092592</v>
      </c>
      <c r="T1263" s="20">
        <f t="shared" si="98"/>
        <v>41668.342905092592</v>
      </c>
      <c r="U126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10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95"/>
        <v>125</v>
      </c>
      <c r="P1264">
        <f t="shared" si="96"/>
        <v>77.64</v>
      </c>
      <c r="Q1264" s="14" t="s">
        <v>8330</v>
      </c>
      <c r="R1264" t="s">
        <v>8331</v>
      </c>
      <c r="S1264" s="20">
        <f t="shared" si="97"/>
        <v>41656.762638888889</v>
      </c>
      <c r="T1264" s="20">
        <f t="shared" si="98"/>
        <v>41686.762638888889</v>
      </c>
      <c r="U1264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10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95"/>
        <v>119</v>
      </c>
      <c r="P1265">
        <f t="shared" si="96"/>
        <v>43.54</v>
      </c>
      <c r="Q1265" s="14" t="s">
        <v>8330</v>
      </c>
      <c r="R1265" t="s">
        <v>8331</v>
      </c>
      <c r="S1265" s="20">
        <f t="shared" si="97"/>
        <v>41692.084143518521</v>
      </c>
      <c r="T1265" s="20">
        <f t="shared" si="98"/>
        <v>41727.041666666664</v>
      </c>
      <c r="U1265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10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95"/>
        <v>166</v>
      </c>
      <c r="P1266">
        <f t="shared" si="96"/>
        <v>31.82</v>
      </c>
      <c r="Q1266" s="14" t="s">
        <v>8330</v>
      </c>
      <c r="R1266" t="s">
        <v>8331</v>
      </c>
      <c r="S1266" s="20">
        <f t="shared" si="97"/>
        <v>41547.662997685184</v>
      </c>
      <c r="T1266" s="20">
        <f t="shared" si="98"/>
        <v>41576.662997685184</v>
      </c>
      <c r="U1266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10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95"/>
        <v>119</v>
      </c>
      <c r="P1267">
        <f t="shared" si="96"/>
        <v>63.18</v>
      </c>
      <c r="Q1267" s="14" t="s">
        <v>8330</v>
      </c>
      <c r="R1267" t="s">
        <v>8331</v>
      </c>
      <c r="S1267" s="20">
        <f t="shared" si="97"/>
        <v>40465.655266203699</v>
      </c>
      <c r="T1267" s="20">
        <f t="shared" si="98"/>
        <v>40512.655266203699</v>
      </c>
      <c r="U1267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10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95"/>
        <v>100</v>
      </c>
      <c r="P1268">
        <f t="shared" si="96"/>
        <v>190.9</v>
      </c>
      <c r="Q1268" s="14" t="s">
        <v>8330</v>
      </c>
      <c r="R1268" t="s">
        <v>8331</v>
      </c>
      <c r="S1268" s="20">
        <f t="shared" si="97"/>
        <v>41620.87667824074</v>
      </c>
      <c r="T1268" s="20">
        <f t="shared" si="98"/>
        <v>41650.87667824074</v>
      </c>
      <c r="U1268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10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95"/>
        <v>102</v>
      </c>
      <c r="P1269">
        <f t="shared" si="96"/>
        <v>140.86000000000001</v>
      </c>
      <c r="Q1269" s="14" t="s">
        <v>8330</v>
      </c>
      <c r="R1269" t="s">
        <v>8331</v>
      </c>
      <c r="S1269" s="20">
        <f t="shared" si="97"/>
        <v>41449.585162037038</v>
      </c>
      <c r="T1269" s="20">
        <f t="shared" si="98"/>
        <v>41479.585162037038</v>
      </c>
      <c r="U1269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10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95"/>
        <v>117</v>
      </c>
      <c r="P1270">
        <f t="shared" si="96"/>
        <v>76.92</v>
      </c>
      <c r="Q1270" s="14" t="s">
        <v>8330</v>
      </c>
      <c r="R1270" t="s">
        <v>8331</v>
      </c>
      <c r="S1270" s="20">
        <f t="shared" si="97"/>
        <v>41507.845451388886</v>
      </c>
      <c r="T1270" s="20">
        <f t="shared" si="98"/>
        <v>41537.845451388886</v>
      </c>
      <c r="U1270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10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95"/>
        <v>109</v>
      </c>
      <c r="P1271">
        <f t="shared" si="96"/>
        <v>99.16</v>
      </c>
      <c r="Q1271" s="14" t="s">
        <v>8330</v>
      </c>
      <c r="R1271" t="s">
        <v>8331</v>
      </c>
      <c r="S1271" s="20">
        <f t="shared" si="97"/>
        <v>42445.823055555549</v>
      </c>
      <c r="T1271" s="20">
        <f t="shared" si="98"/>
        <v>42476</v>
      </c>
      <c r="U1271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10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95"/>
        <v>115</v>
      </c>
      <c r="P1272">
        <f t="shared" si="96"/>
        <v>67.88</v>
      </c>
      <c r="Q1272" s="14" t="s">
        <v>8330</v>
      </c>
      <c r="R1272" t="s">
        <v>8331</v>
      </c>
      <c r="S1272" s="20">
        <f t="shared" si="97"/>
        <v>40933.856967592597</v>
      </c>
      <c r="T1272" s="20">
        <f t="shared" si="98"/>
        <v>40993.815300925926</v>
      </c>
      <c r="U127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10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95"/>
        <v>102</v>
      </c>
      <c r="P1273">
        <f t="shared" si="96"/>
        <v>246.29</v>
      </c>
      <c r="Q1273" s="14" t="s">
        <v>8330</v>
      </c>
      <c r="R1273" t="s">
        <v>8331</v>
      </c>
      <c r="S1273" s="20">
        <f t="shared" si="97"/>
        <v>41561.683553240742</v>
      </c>
      <c r="T1273" s="20">
        <f t="shared" si="98"/>
        <v>41591.725219907406</v>
      </c>
      <c r="U127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10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95"/>
        <v>106</v>
      </c>
      <c r="P1274">
        <f t="shared" si="96"/>
        <v>189.29</v>
      </c>
      <c r="Q1274" s="14" t="s">
        <v>8330</v>
      </c>
      <c r="R1274" t="s">
        <v>8331</v>
      </c>
      <c r="S1274" s="20">
        <f t="shared" si="97"/>
        <v>40274.745127314818</v>
      </c>
      <c r="T1274" s="20">
        <f t="shared" si="98"/>
        <v>40344.166666666664</v>
      </c>
      <c r="U1274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10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95"/>
        <v>104</v>
      </c>
      <c r="P1275">
        <f t="shared" si="96"/>
        <v>76.67</v>
      </c>
      <c r="Q1275" s="14" t="s">
        <v>8330</v>
      </c>
      <c r="R1275" t="s">
        <v>8331</v>
      </c>
      <c r="S1275" s="20">
        <f t="shared" si="97"/>
        <v>41852.730219907404</v>
      </c>
      <c r="T1275" s="20">
        <f t="shared" si="98"/>
        <v>41882.730219907404</v>
      </c>
      <c r="U1275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10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95"/>
        <v>155</v>
      </c>
      <c r="P1276">
        <f t="shared" si="96"/>
        <v>82.96</v>
      </c>
      <c r="Q1276" s="14" t="s">
        <v>8330</v>
      </c>
      <c r="R1276" t="s">
        <v>8331</v>
      </c>
      <c r="S1276" s="20">
        <f t="shared" si="97"/>
        <v>41116.690104166664</v>
      </c>
      <c r="T1276" s="20">
        <f t="shared" si="98"/>
        <v>41151.690104166664</v>
      </c>
      <c r="U1276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10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95"/>
        <v>162</v>
      </c>
      <c r="P1277">
        <f t="shared" si="96"/>
        <v>62.52</v>
      </c>
      <c r="Q1277" s="14" t="s">
        <v>8330</v>
      </c>
      <c r="R1277" t="s">
        <v>8331</v>
      </c>
      <c r="S1277" s="20">
        <f t="shared" si="97"/>
        <v>41458.867905092593</v>
      </c>
      <c r="T1277" s="20">
        <f t="shared" si="98"/>
        <v>41493.867905092593</v>
      </c>
      <c r="U1277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10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95"/>
        <v>104</v>
      </c>
      <c r="P1278">
        <f t="shared" si="96"/>
        <v>46.07</v>
      </c>
      <c r="Q1278" s="14" t="s">
        <v>8330</v>
      </c>
      <c r="R1278" t="s">
        <v>8331</v>
      </c>
      <c r="S1278" s="20">
        <f t="shared" si="97"/>
        <v>40007.704247685186</v>
      </c>
      <c r="T1278" s="20">
        <f t="shared" si="98"/>
        <v>40057.166666666664</v>
      </c>
      <c r="U1278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10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95"/>
        <v>106</v>
      </c>
      <c r="P1279">
        <f t="shared" si="96"/>
        <v>38.54</v>
      </c>
      <c r="Q1279" s="14" t="s">
        <v>8330</v>
      </c>
      <c r="R1279" t="s">
        <v>8331</v>
      </c>
      <c r="S1279" s="20">
        <f t="shared" si="97"/>
        <v>41121.561886574076</v>
      </c>
      <c r="T1279" s="20">
        <f t="shared" si="98"/>
        <v>41156.561886574076</v>
      </c>
      <c r="U1279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10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95"/>
        <v>155</v>
      </c>
      <c r="P1280">
        <f t="shared" si="96"/>
        <v>53.01</v>
      </c>
      <c r="Q1280" s="14" t="s">
        <v>8330</v>
      </c>
      <c r="R1280" t="s">
        <v>8331</v>
      </c>
      <c r="S1280" s="20">
        <f t="shared" si="97"/>
        <v>41786.555162037039</v>
      </c>
      <c r="T1280" s="20">
        <f t="shared" si="98"/>
        <v>41815.083333333336</v>
      </c>
      <c r="U1280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10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95"/>
        <v>111</v>
      </c>
      <c r="P1281">
        <f t="shared" si="96"/>
        <v>73.36</v>
      </c>
      <c r="Q1281" s="14" t="s">
        <v>8330</v>
      </c>
      <c r="R1281" t="s">
        <v>8331</v>
      </c>
      <c r="S1281" s="20">
        <f t="shared" si="97"/>
        <v>41682.099189814813</v>
      </c>
      <c r="T1281" s="20">
        <f t="shared" si="98"/>
        <v>41722.057523148149</v>
      </c>
      <c r="U1281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10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ref="O1282:O1345" si="100">ROUND(E1282/D1282*100,0)</f>
        <v>111</v>
      </c>
      <c r="P1282">
        <f t="shared" ref="P1282:P1345" si="101">IFERROR(ROUND(E1282/L1282,2),0)</f>
        <v>127.98</v>
      </c>
      <c r="Q1282" s="14" t="s">
        <v>8330</v>
      </c>
      <c r="R1282" t="s">
        <v>8331</v>
      </c>
      <c r="S1282" s="20">
        <f t="shared" ref="S1282:S1345" si="102">(((J1282/60)/60)/24)+DATE(1970,1,1)</f>
        <v>40513.757569444446</v>
      </c>
      <c r="T1282" s="20">
        <f t="shared" ref="T1282:T1345" si="103">(((I1282/60)/60)/24)+DATE(1970,1,1)</f>
        <v>40603.757569444446</v>
      </c>
      <c r="U128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10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si="100"/>
        <v>111</v>
      </c>
      <c r="P1283">
        <f t="shared" si="101"/>
        <v>104.73</v>
      </c>
      <c r="Q1283" s="14" t="s">
        <v>8330</v>
      </c>
      <c r="R1283" t="s">
        <v>8331</v>
      </c>
      <c r="S1283" s="20">
        <f t="shared" si="102"/>
        <v>41463.743472222224</v>
      </c>
      <c r="T1283" s="20">
        <f t="shared" si="103"/>
        <v>41483.743472222224</v>
      </c>
      <c r="U128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10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100"/>
        <v>124</v>
      </c>
      <c r="P1284">
        <f t="shared" si="101"/>
        <v>67.67</v>
      </c>
      <c r="Q1284" s="14" t="s">
        <v>8330</v>
      </c>
      <c r="R1284" t="s">
        <v>8331</v>
      </c>
      <c r="S1284" s="20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10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100"/>
        <v>211</v>
      </c>
      <c r="P1285">
        <f t="shared" si="101"/>
        <v>95.93</v>
      </c>
      <c r="Q1285" s="14" t="s">
        <v>8330</v>
      </c>
      <c r="R1285" t="s">
        <v>8331</v>
      </c>
      <c r="S1285" s="20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45" x14ac:dyDescent="0.25">
      <c r="A1286">
        <v>3462</v>
      </c>
      <c r="B1286" s="3" t="s">
        <v>3461</v>
      </c>
      <c r="C1286" s="10" t="s">
        <v>7572</v>
      </c>
      <c r="D1286" s="6">
        <v>250</v>
      </c>
      <c r="E1286" s="8">
        <v>505</v>
      </c>
      <c r="F1286" t="s">
        <v>8218</v>
      </c>
      <c r="G1286" t="s">
        <v>8223</v>
      </c>
      <c r="H1286" t="s">
        <v>8245</v>
      </c>
      <c r="I1286">
        <v>1436551200</v>
      </c>
      <c r="J1286">
        <v>1435181628</v>
      </c>
      <c r="K1286" t="b">
        <v>0</v>
      </c>
      <c r="L1286">
        <v>17</v>
      </c>
      <c r="M1286" t="b">
        <v>1</v>
      </c>
      <c r="N1286" t="s">
        <v>8269</v>
      </c>
      <c r="O1286" s="12">
        <f t="shared" si="100"/>
        <v>202</v>
      </c>
      <c r="P1286">
        <f t="shared" si="101"/>
        <v>29.71</v>
      </c>
      <c r="Q1286" s="14" t="s">
        <v>8308</v>
      </c>
      <c r="R1286" t="s">
        <v>8309</v>
      </c>
      <c r="S1286" s="20">
        <f t="shared" si="102"/>
        <v>42179.898472222223</v>
      </c>
      <c r="T1286" s="20">
        <f t="shared" si="103"/>
        <v>42195.75</v>
      </c>
      <c r="U1286">
        <f t="shared" si="104"/>
        <v>2015</v>
      </c>
    </row>
    <row r="1287" spans="1:21" ht="60" hidden="1" x14ac:dyDescent="0.25">
      <c r="A1287">
        <v>1285</v>
      </c>
      <c r="B1287" s="3" t="s">
        <v>1286</v>
      </c>
      <c r="C1287" s="10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100"/>
        <v>102</v>
      </c>
      <c r="P1287">
        <f t="shared" si="101"/>
        <v>32.270000000000003</v>
      </c>
      <c r="Q1287" s="14" t="s">
        <v>8308</v>
      </c>
      <c r="R1287" t="s">
        <v>8309</v>
      </c>
      <c r="S1287" s="20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10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100"/>
        <v>108</v>
      </c>
      <c r="P1288">
        <f t="shared" si="101"/>
        <v>81.25</v>
      </c>
      <c r="Q1288" s="14" t="s">
        <v>8308</v>
      </c>
      <c r="R1288" t="s">
        <v>8309</v>
      </c>
      <c r="S1288" s="20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10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100"/>
        <v>242</v>
      </c>
      <c r="P1289">
        <f t="shared" si="101"/>
        <v>24.2</v>
      </c>
      <c r="Q1289" s="14" t="s">
        <v>8308</v>
      </c>
      <c r="R1289" t="s">
        <v>8309</v>
      </c>
      <c r="S1289" s="20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45" x14ac:dyDescent="0.25">
      <c r="A1290">
        <v>3470</v>
      </c>
      <c r="B1290" s="3" t="s">
        <v>3469</v>
      </c>
      <c r="C1290" s="10" t="s">
        <v>7580</v>
      </c>
      <c r="D1290" s="6">
        <v>250</v>
      </c>
      <c r="E1290" s="8">
        <v>375</v>
      </c>
      <c r="F1290" t="s">
        <v>8218</v>
      </c>
      <c r="G1290" t="s">
        <v>8223</v>
      </c>
      <c r="H1290" t="s">
        <v>8245</v>
      </c>
      <c r="I1290">
        <v>1468618680</v>
      </c>
      <c r="J1290">
        <v>1465345902</v>
      </c>
      <c r="K1290" t="b">
        <v>0</v>
      </c>
      <c r="L1290">
        <v>9</v>
      </c>
      <c r="M1290" t="b">
        <v>1</v>
      </c>
      <c r="N1290" t="s">
        <v>8269</v>
      </c>
      <c r="O1290" s="12">
        <f t="shared" si="100"/>
        <v>150</v>
      </c>
      <c r="P1290">
        <f t="shared" si="101"/>
        <v>41.67</v>
      </c>
      <c r="Q1290" s="14" t="s">
        <v>8308</v>
      </c>
      <c r="R1290" t="s">
        <v>8309</v>
      </c>
      <c r="S1290" s="20">
        <f t="shared" si="102"/>
        <v>42529.022013888884</v>
      </c>
      <c r="T1290" s="20">
        <f t="shared" si="103"/>
        <v>42566.901388888888</v>
      </c>
      <c r="U1290">
        <f t="shared" si="104"/>
        <v>2016</v>
      </c>
    </row>
    <row r="1291" spans="1:21" ht="60" x14ac:dyDescent="0.25">
      <c r="A1291">
        <v>3545</v>
      </c>
      <c r="B1291" s="3" t="s">
        <v>3544</v>
      </c>
      <c r="C1291" s="10" t="s">
        <v>7655</v>
      </c>
      <c r="D1291" s="6">
        <v>250</v>
      </c>
      <c r="E1291" s="8">
        <v>251</v>
      </c>
      <c r="F1291" t="s">
        <v>8218</v>
      </c>
      <c r="G1291" t="s">
        <v>8223</v>
      </c>
      <c r="H1291" t="s">
        <v>8245</v>
      </c>
      <c r="I1291">
        <v>1428780159</v>
      </c>
      <c r="J1291">
        <v>1426188159</v>
      </c>
      <c r="K1291" t="b">
        <v>0</v>
      </c>
      <c r="L1291">
        <v>8</v>
      </c>
      <c r="M1291" t="b">
        <v>1</v>
      </c>
      <c r="N1291" t="s">
        <v>8269</v>
      </c>
      <c r="O1291" s="12">
        <f t="shared" si="100"/>
        <v>100</v>
      </c>
      <c r="P1291">
        <f t="shared" si="101"/>
        <v>31.38</v>
      </c>
      <c r="Q1291" s="14" t="s">
        <v>8308</v>
      </c>
      <c r="R1291" t="s">
        <v>8309</v>
      </c>
      <c r="S1291" s="20">
        <f t="shared" si="102"/>
        <v>42075.807395833333</v>
      </c>
      <c r="T1291" s="20">
        <f t="shared" si="103"/>
        <v>42105.807395833333</v>
      </c>
      <c r="U1291">
        <f t="shared" si="104"/>
        <v>2015</v>
      </c>
    </row>
    <row r="1292" spans="1:21" ht="45" x14ac:dyDescent="0.25">
      <c r="A1292">
        <v>3818</v>
      </c>
      <c r="B1292" s="3" t="s">
        <v>3815</v>
      </c>
      <c r="C1292" s="10" t="s">
        <v>7928</v>
      </c>
      <c r="D1292" s="6">
        <v>250</v>
      </c>
      <c r="E1292" s="8">
        <v>570</v>
      </c>
      <c r="F1292" t="s">
        <v>8218</v>
      </c>
      <c r="G1292" t="s">
        <v>8223</v>
      </c>
      <c r="H1292" t="s">
        <v>8245</v>
      </c>
      <c r="I1292">
        <v>1426187582</v>
      </c>
      <c r="J1292">
        <v>1423599182</v>
      </c>
      <c r="K1292" t="b">
        <v>0</v>
      </c>
      <c r="L1292">
        <v>10</v>
      </c>
      <c r="M1292" t="b">
        <v>1</v>
      </c>
      <c r="N1292" t="s">
        <v>8269</v>
      </c>
      <c r="O1292" s="12">
        <f t="shared" si="100"/>
        <v>228</v>
      </c>
      <c r="P1292">
        <f t="shared" si="101"/>
        <v>57</v>
      </c>
      <c r="Q1292" s="14" t="s">
        <v>8308</v>
      </c>
      <c r="R1292" t="s">
        <v>8309</v>
      </c>
      <c r="S1292" s="20">
        <f t="shared" si="102"/>
        <v>42045.84238425926</v>
      </c>
      <c r="T1292" s="20">
        <f t="shared" si="103"/>
        <v>42075.800717592589</v>
      </c>
      <c r="U1292">
        <f t="shared" si="104"/>
        <v>2015</v>
      </c>
    </row>
    <row r="1293" spans="1:21" ht="45" hidden="1" x14ac:dyDescent="0.25">
      <c r="A1293">
        <v>4100</v>
      </c>
      <c r="B1293" s="3" t="s">
        <v>4096</v>
      </c>
      <c r="C1293" s="10" t="s">
        <v>8203</v>
      </c>
      <c r="D1293" s="6">
        <v>270</v>
      </c>
      <c r="E1293" s="8">
        <v>0</v>
      </c>
      <c r="F1293" t="s">
        <v>8220</v>
      </c>
      <c r="G1293" t="s">
        <v>8223</v>
      </c>
      <c r="H1293" t="s">
        <v>8245</v>
      </c>
      <c r="I1293">
        <v>1414205990</v>
      </c>
      <c r="J1293">
        <v>1413341990</v>
      </c>
      <c r="K1293" t="b">
        <v>0</v>
      </c>
      <c r="L1293">
        <v>0</v>
      </c>
      <c r="M1293" t="b">
        <v>0</v>
      </c>
      <c r="N1293" t="s">
        <v>8269</v>
      </c>
      <c r="O1293" s="12">
        <f t="shared" si="100"/>
        <v>0</v>
      </c>
      <c r="P1293">
        <f t="shared" si="101"/>
        <v>0</v>
      </c>
      <c r="Q1293" s="14" t="s">
        <v>8308</v>
      </c>
      <c r="R1293" t="s">
        <v>8309</v>
      </c>
      <c r="S1293" s="20">
        <f t="shared" si="102"/>
        <v>41927.124884259261</v>
      </c>
      <c r="T1293" s="20">
        <f t="shared" si="103"/>
        <v>41937.124884259261</v>
      </c>
      <c r="U1293">
        <f t="shared" si="104"/>
        <v>2014</v>
      </c>
    </row>
    <row r="1294" spans="1:21" ht="60" hidden="1" x14ac:dyDescent="0.25">
      <c r="A1294">
        <v>1292</v>
      </c>
      <c r="B1294" s="3" t="s">
        <v>1293</v>
      </c>
      <c r="C1294" s="10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100"/>
        <v>110</v>
      </c>
      <c r="P1294">
        <f t="shared" si="101"/>
        <v>35.96</v>
      </c>
      <c r="Q1294" s="14" t="s">
        <v>8308</v>
      </c>
      <c r="R1294" t="s">
        <v>8309</v>
      </c>
      <c r="S1294" s="20">
        <f t="shared" si="102"/>
        <v>42256.764212962968</v>
      </c>
      <c r="T1294" s="20">
        <f t="shared" si="103"/>
        <v>42283.957638888889</v>
      </c>
      <c r="U1294">
        <f t="shared" si="104"/>
        <v>2015</v>
      </c>
    </row>
    <row r="1295" spans="1:21" ht="60" x14ac:dyDescent="0.25">
      <c r="A1295">
        <v>3476</v>
      </c>
      <c r="B1295" s="3" t="s">
        <v>3475</v>
      </c>
      <c r="C1295" s="10" t="s">
        <v>7586</v>
      </c>
      <c r="D1295" s="6">
        <v>300</v>
      </c>
      <c r="E1295" s="8">
        <v>312</v>
      </c>
      <c r="F1295" t="s">
        <v>8218</v>
      </c>
      <c r="G1295" t="s">
        <v>8223</v>
      </c>
      <c r="H1295" t="s">
        <v>8245</v>
      </c>
      <c r="I1295">
        <v>1414378800</v>
      </c>
      <c r="J1295">
        <v>1412836990</v>
      </c>
      <c r="K1295" t="b">
        <v>0</v>
      </c>
      <c r="L1295">
        <v>6</v>
      </c>
      <c r="M1295" t="b">
        <v>1</v>
      </c>
      <c r="N1295" t="s">
        <v>8269</v>
      </c>
      <c r="O1295" s="12">
        <f t="shared" si="100"/>
        <v>104</v>
      </c>
      <c r="P1295">
        <f t="shared" si="101"/>
        <v>52</v>
      </c>
      <c r="Q1295" s="14" t="s">
        <v>8308</v>
      </c>
      <c r="R1295" t="s">
        <v>8309</v>
      </c>
      <c r="S1295" s="20">
        <f t="shared" si="102"/>
        <v>41921.279976851853</v>
      </c>
      <c r="T1295" s="20">
        <f t="shared" si="103"/>
        <v>41939.125</v>
      </c>
      <c r="U1295">
        <f t="shared" si="104"/>
        <v>2014</v>
      </c>
    </row>
    <row r="1296" spans="1:21" ht="60" hidden="1" x14ac:dyDescent="0.25">
      <c r="A1296">
        <v>1294</v>
      </c>
      <c r="B1296" s="3" t="s">
        <v>1295</v>
      </c>
      <c r="C1296" s="10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100"/>
        <v>122</v>
      </c>
      <c r="P1296">
        <f t="shared" si="101"/>
        <v>27.73</v>
      </c>
      <c r="Q1296" s="14" t="s">
        <v>8308</v>
      </c>
      <c r="R1296" t="s">
        <v>8309</v>
      </c>
      <c r="S1296" s="20">
        <f t="shared" si="102"/>
        <v>42278.453668981485</v>
      </c>
      <c r="T1296" s="20">
        <f t="shared" si="103"/>
        <v>42296.458333333328</v>
      </c>
      <c r="U1296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10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100"/>
        <v>102</v>
      </c>
      <c r="P1297">
        <f t="shared" si="101"/>
        <v>39.83</v>
      </c>
      <c r="Q1297" s="14" t="s">
        <v>8308</v>
      </c>
      <c r="R1297" t="s">
        <v>8309</v>
      </c>
      <c r="S1297" s="20">
        <f t="shared" si="102"/>
        <v>42184.572881944448</v>
      </c>
      <c r="T1297" s="20">
        <f t="shared" si="103"/>
        <v>42214.708333333328</v>
      </c>
      <c r="U1297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10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100"/>
        <v>141</v>
      </c>
      <c r="P1298">
        <f t="shared" si="101"/>
        <v>52.17</v>
      </c>
      <c r="Q1298" s="14" t="s">
        <v>8308</v>
      </c>
      <c r="R1298" t="s">
        <v>8309</v>
      </c>
      <c r="S1298" s="20">
        <f t="shared" si="102"/>
        <v>42423.050613425927</v>
      </c>
      <c r="T1298" s="20">
        <f t="shared" si="103"/>
        <v>42443.008946759262</v>
      </c>
      <c r="U1298">
        <f t="shared" si="104"/>
        <v>2016</v>
      </c>
    </row>
    <row r="1299" spans="1:21" ht="60" x14ac:dyDescent="0.25">
      <c r="A1299">
        <v>3521</v>
      </c>
      <c r="B1299" s="3" t="s">
        <v>3520</v>
      </c>
      <c r="C1299" s="10" t="s">
        <v>7631</v>
      </c>
      <c r="D1299" s="6">
        <v>350</v>
      </c>
      <c r="E1299" s="8">
        <v>593</v>
      </c>
      <c r="F1299" t="s">
        <v>8218</v>
      </c>
      <c r="G1299" t="s">
        <v>8223</v>
      </c>
      <c r="H1299" t="s">
        <v>8245</v>
      </c>
      <c r="I1299">
        <v>1411980020</v>
      </c>
      <c r="J1299">
        <v>1409388020</v>
      </c>
      <c r="K1299" t="b">
        <v>0</v>
      </c>
      <c r="L1299">
        <v>13</v>
      </c>
      <c r="M1299" t="b">
        <v>1</v>
      </c>
      <c r="N1299" t="s">
        <v>8269</v>
      </c>
      <c r="O1299" s="12">
        <f t="shared" si="100"/>
        <v>169</v>
      </c>
      <c r="P1299">
        <f t="shared" si="101"/>
        <v>45.62</v>
      </c>
      <c r="Q1299" s="14" t="s">
        <v>8308</v>
      </c>
      <c r="R1299" t="s">
        <v>8309</v>
      </c>
      <c r="S1299" s="20">
        <f t="shared" si="102"/>
        <v>41881.361342592594</v>
      </c>
      <c r="T1299" s="20">
        <f t="shared" si="103"/>
        <v>41911.361342592594</v>
      </c>
      <c r="U1299">
        <f t="shared" si="104"/>
        <v>2014</v>
      </c>
    </row>
    <row r="1300" spans="1:21" ht="60" hidden="1" x14ac:dyDescent="0.25">
      <c r="A1300">
        <v>1298</v>
      </c>
      <c r="B1300" s="3" t="s">
        <v>1299</v>
      </c>
      <c r="C1300" s="10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100"/>
        <v>105</v>
      </c>
      <c r="P1300">
        <f t="shared" si="101"/>
        <v>63.42</v>
      </c>
      <c r="Q1300" s="14" t="s">
        <v>8308</v>
      </c>
      <c r="R1300" t="s">
        <v>8309</v>
      </c>
      <c r="S1300" s="20">
        <f t="shared" si="102"/>
        <v>42458.680925925932</v>
      </c>
      <c r="T1300" s="20">
        <f t="shared" si="103"/>
        <v>42488.680925925932</v>
      </c>
      <c r="U1300">
        <f t="shared" si="104"/>
        <v>2016</v>
      </c>
    </row>
    <row r="1301" spans="1:21" ht="45" x14ac:dyDescent="0.25">
      <c r="A1301">
        <v>3686</v>
      </c>
      <c r="B1301" s="3" t="s">
        <v>3683</v>
      </c>
      <c r="C1301" s="10" t="s">
        <v>7796</v>
      </c>
      <c r="D1301" s="6">
        <v>350</v>
      </c>
      <c r="E1301" s="8">
        <v>355</v>
      </c>
      <c r="F1301" t="s">
        <v>8218</v>
      </c>
      <c r="G1301" t="s">
        <v>8223</v>
      </c>
      <c r="H1301" t="s">
        <v>8245</v>
      </c>
      <c r="I1301">
        <v>1440820740</v>
      </c>
      <c r="J1301">
        <v>1439567660</v>
      </c>
      <c r="K1301" t="b">
        <v>0</v>
      </c>
      <c r="L1301">
        <v>6</v>
      </c>
      <c r="M1301" t="b">
        <v>1</v>
      </c>
      <c r="N1301" t="s">
        <v>8269</v>
      </c>
      <c r="O1301" s="12">
        <f t="shared" si="100"/>
        <v>101</v>
      </c>
      <c r="P1301">
        <f t="shared" si="101"/>
        <v>59.17</v>
      </c>
      <c r="Q1301" s="14" t="s">
        <v>8308</v>
      </c>
      <c r="R1301" t="s">
        <v>8309</v>
      </c>
      <c r="S1301" s="20">
        <f t="shared" si="102"/>
        <v>42230.662731481483</v>
      </c>
      <c r="T1301" s="20">
        <f t="shared" si="103"/>
        <v>42245.165972222225</v>
      </c>
      <c r="U1301">
        <f t="shared" si="104"/>
        <v>2015</v>
      </c>
    </row>
    <row r="1302" spans="1:21" ht="30" hidden="1" x14ac:dyDescent="0.25">
      <c r="A1302">
        <v>2885</v>
      </c>
      <c r="B1302" s="3" t="s">
        <v>2885</v>
      </c>
      <c r="C1302" s="10" t="s">
        <v>6995</v>
      </c>
      <c r="D1302" s="6">
        <v>400</v>
      </c>
      <c r="E1302" s="8">
        <v>130</v>
      </c>
      <c r="F1302" t="s">
        <v>8220</v>
      </c>
      <c r="G1302" t="s">
        <v>8223</v>
      </c>
      <c r="H1302" t="s">
        <v>8245</v>
      </c>
      <c r="I1302">
        <v>1426294201</v>
      </c>
      <c r="J1302">
        <v>1423705801</v>
      </c>
      <c r="K1302" t="b">
        <v>0</v>
      </c>
      <c r="L1302">
        <v>5</v>
      </c>
      <c r="M1302" t="b">
        <v>0</v>
      </c>
      <c r="N1302" t="s">
        <v>8269</v>
      </c>
      <c r="O1302" s="12">
        <f t="shared" si="100"/>
        <v>33</v>
      </c>
      <c r="P1302">
        <f t="shared" si="101"/>
        <v>26</v>
      </c>
      <c r="Q1302" s="14" t="s">
        <v>8308</v>
      </c>
      <c r="R1302" t="s">
        <v>8309</v>
      </c>
      <c r="S1302" s="20">
        <f t="shared" si="102"/>
        <v>42047.07640046296</v>
      </c>
      <c r="T1302" s="20">
        <f t="shared" si="103"/>
        <v>42077.034733796296</v>
      </c>
      <c r="U1302">
        <f t="shared" si="104"/>
        <v>2015</v>
      </c>
    </row>
    <row r="1303" spans="1:21" ht="60" x14ac:dyDescent="0.25">
      <c r="A1303">
        <v>3494</v>
      </c>
      <c r="B1303" s="3" t="s">
        <v>3493</v>
      </c>
      <c r="C1303" s="10" t="s">
        <v>7604</v>
      </c>
      <c r="D1303" s="6">
        <v>400</v>
      </c>
      <c r="E1303" s="8">
        <v>400</v>
      </c>
      <c r="F1303" t="s">
        <v>8218</v>
      </c>
      <c r="G1303" t="s">
        <v>8223</v>
      </c>
      <c r="H1303" t="s">
        <v>8245</v>
      </c>
      <c r="I1303">
        <v>1480140000</v>
      </c>
      <c r="J1303">
        <v>1479186575</v>
      </c>
      <c r="K1303" t="b">
        <v>0</v>
      </c>
      <c r="L1303">
        <v>13</v>
      </c>
      <c r="M1303" t="b">
        <v>1</v>
      </c>
      <c r="N1303" t="s">
        <v>8269</v>
      </c>
      <c r="O1303" s="12">
        <f t="shared" si="100"/>
        <v>100</v>
      </c>
      <c r="P1303">
        <f t="shared" si="101"/>
        <v>30.77</v>
      </c>
      <c r="Q1303" s="14" t="s">
        <v>8308</v>
      </c>
      <c r="R1303" t="s">
        <v>8309</v>
      </c>
      <c r="S1303" s="20">
        <f t="shared" si="102"/>
        <v>42689.214988425927</v>
      </c>
      <c r="T1303" s="20">
        <f t="shared" si="103"/>
        <v>42700.25</v>
      </c>
      <c r="U1303">
        <f t="shared" si="104"/>
        <v>2016</v>
      </c>
    </row>
    <row r="1304" spans="1:21" ht="60" x14ac:dyDescent="0.25">
      <c r="A1304">
        <v>2836</v>
      </c>
      <c r="B1304" s="3" t="s">
        <v>2836</v>
      </c>
      <c r="C1304" s="10" t="s">
        <v>6946</v>
      </c>
      <c r="D1304" s="6">
        <v>450</v>
      </c>
      <c r="E1304" s="8">
        <v>485</v>
      </c>
      <c r="F1304" t="s">
        <v>8218</v>
      </c>
      <c r="G1304" t="s">
        <v>8223</v>
      </c>
      <c r="H1304" t="s">
        <v>8245</v>
      </c>
      <c r="I1304">
        <v>1487393940</v>
      </c>
      <c r="J1304">
        <v>1484115418</v>
      </c>
      <c r="K1304" t="b">
        <v>0</v>
      </c>
      <c r="L1304">
        <v>11</v>
      </c>
      <c r="M1304" t="b">
        <v>1</v>
      </c>
      <c r="N1304" t="s">
        <v>8269</v>
      </c>
      <c r="O1304" s="12">
        <f t="shared" si="100"/>
        <v>108</v>
      </c>
      <c r="P1304">
        <f t="shared" si="101"/>
        <v>44.09</v>
      </c>
      <c r="Q1304" s="14" t="s">
        <v>8308</v>
      </c>
      <c r="R1304" t="s">
        <v>8309</v>
      </c>
      <c r="S1304" s="20">
        <f t="shared" si="102"/>
        <v>42746.261782407411</v>
      </c>
      <c r="T1304" s="20">
        <f t="shared" si="103"/>
        <v>42784.207638888889</v>
      </c>
      <c r="U1304">
        <f t="shared" si="104"/>
        <v>2017</v>
      </c>
    </row>
    <row r="1305" spans="1:21" ht="30" hidden="1" x14ac:dyDescent="0.25">
      <c r="A1305">
        <v>1303</v>
      </c>
      <c r="B1305" s="3" t="s">
        <v>1304</v>
      </c>
      <c r="C1305" s="10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100"/>
        <v>130</v>
      </c>
      <c r="P1305">
        <f t="shared" si="101"/>
        <v>42.21</v>
      </c>
      <c r="Q1305" s="14" t="s">
        <v>8308</v>
      </c>
      <c r="R1305" t="s">
        <v>8309</v>
      </c>
      <c r="S1305" s="20">
        <f t="shared" si="102"/>
        <v>42566.441203703704</v>
      </c>
      <c r="T1305" s="20">
        <f t="shared" si="103"/>
        <v>42582.458333333328</v>
      </c>
      <c r="U1305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10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100"/>
        <v>40</v>
      </c>
      <c r="P1306">
        <f t="shared" si="101"/>
        <v>152.41</v>
      </c>
      <c r="Q1306" s="14" t="s">
        <v>8324</v>
      </c>
      <c r="R1306" t="s">
        <v>8326</v>
      </c>
      <c r="S1306" s="20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10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100"/>
        <v>26</v>
      </c>
      <c r="P1307">
        <f t="shared" si="101"/>
        <v>90.62</v>
      </c>
      <c r="Q1307" s="14" t="s">
        <v>8324</v>
      </c>
      <c r="R1307" t="s">
        <v>8326</v>
      </c>
      <c r="S1307" s="20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10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100"/>
        <v>65</v>
      </c>
      <c r="P1308">
        <f t="shared" si="101"/>
        <v>201.6</v>
      </c>
      <c r="Q1308" s="14" t="s">
        <v>8324</v>
      </c>
      <c r="R1308" t="s">
        <v>8326</v>
      </c>
      <c r="S1308" s="20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10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100"/>
        <v>12</v>
      </c>
      <c r="P1309">
        <f t="shared" si="101"/>
        <v>127.93</v>
      </c>
      <c r="Q1309" s="14" t="s">
        <v>8324</v>
      </c>
      <c r="R1309" t="s">
        <v>8326</v>
      </c>
      <c r="S1309" s="20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10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100"/>
        <v>11</v>
      </c>
      <c r="P1310">
        <f t="shared" si="101"/>
        <v>29.89</v>
      </c>
      <c r="Q1310" s="14" t="s">
        <v>8324</v>
      </c>
      <c r="R1310" t="s">
        <v>8326</v>
      </c>
      <c r="S1310" s="20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10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100"/>
        <v>112</v>
      </c>
      <c r="P1311">
        <f t="shared" si="101"/>
        <v>367.97</v>
      </c>
      <c r="Q1311" s="14" t="s">
        <v>8324</v>
      </c>
      <c r="R1311" t="s">
        <v>8326</v>
      </c>
      <c r="S1311" s="20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10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100"/>
        <v>16</v>
      </c>
      <c r="P1312">
        <f t="shared" si="101"/>
        <v>129.16999999999999</v>
      </c>
      <c r="Q1312" s="14" t="s">
        <v>8324</v>
      </c>
      <c r="R1312" t="s">
        <v>8326</v>
      </c>
      <c r="S1312" s="20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10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100"/>
        <v>32</v>
      </c>
      <c r="P1313">
        <f t="shared" si="101"/>
        <v>800.7</v>
      </c>
      <c r="Q1313" s="14" t="s">
        <v>8324</v>
      </c>
      <c r="R1313" t="s">
        <v>8326</v>
      </c>
      <c r="S1313" s="20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10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100"/>
        <v>1</v>
      </c>
      <c r="P1314">
        <f t="shared" si="101"/>
        <v>28</v>
      </c>
      <c r="Q1314" s="14" t="s">
        <v>8324</v>
      </c>
      <c r="R1314" t="s">
        <v>8326</v>
      </c>
      <c r="S1314" s="20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10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100"/>
        <v>31</v>
      </c>
      <c r="P1315">
        <f t="shared" si="101"/>
        <v>102.02</v>
      </c>
      <c r="Q1315" s="14" t="s">
        <v>8324</v>
      </c>
      <c r="R1315" t="s">
        <v>8326</v>
      </c>
      <c r="S1315" s="20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10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100"/>
        <v>1</v>
      </c>
      <c r="P1316">
        <f t="shared" si="101"/>
        <v>184.36</v>
      </c>
      <c r="Q1316" s="14" t="s">
        <v>8324</v>
      </c>
      <c r="R1316" t="s">
        <v>8326</v>
      </c>
      <c r="S1316" s="20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10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100"/>
        <v>40</v>
      </c>
      <c r="P1317">
        <f t="shared" si="101"/>
        <v>162.91999999999999</v>
      </c>
      <c r="Q1317" s="14" t="s">
        <v>8324</v>
      </c>
      <c r="R1317" t="s">
        <v>8326</v>
      </c>
      <c r="S1317" s="20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10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100"/>
        <v>0</v>
      </c>
      <c r="P1318">
        <f t="shared" si="101"/>
        <v>1</v>
      </c>
      <c r="Q1318" s="14" t="s">
        <v>8324</v>
      </c>
      <c r="R1318" t="s">
        <v>8326</v>
      </c>
      <c r="S1318" s="20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10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100"/>
        <v>6</v>
      </c>
      <c r="P1319">
        <f t="shared" si="101"/>
        <v>603.53</v>
      </c>
      <c r="Q1319" s="14" t="s">
        <v>8324</v>
      </c>
      <c r="R1319" t="s">
        <v>8326</v>
      </c>
      <c r="S1319" s="20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10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100"/>
        <v>15</v>
      </c>
      <c r="P1320">
        <f t="shared" si="101"/>
        <v>45.41</v>
      </c>
      <c r="Q1320" s="14" t="s">
        <v>8324</v>
      </c>
      <c r="R1320" t="s">
        <v>8326</v>
      </c>
      <c r="S1320" s="20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10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100"/>
        <v>15</v>
      </c>
      <c r="P1321">
        <f t="shared" si="101"/>
        <v>97.33</v>
      </c>
      <c r="Q1321" s="14" t="s">
        <v>8324</v>
      </c>
      <c r="R1321" t="s">
        <v>8326</v>
      </c>
      <c r="S1321" s="20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10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100"/>
        <v>1</v>
      </c>
      <c r="P1322">
        <f t="shared" si="101"/>
        <v>167.67</v>
      </c>
      <c r="Q1322" s="14" t="s">
        <v>8324</v>
      </c>
      <c r="R1322" t="s">
        <v>8326</v>
      </c>
      <c r="S1322" s="20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10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100"/>
        <v>1</v>
      </c>
      <c r="P1323">
        <f t="shared" si="101"/>
        <v>859.86</v>
      </c>
      <c r="Q1323" s="14" t="s">
        <v>8324</v>
      </c>
      <c r="R1323" t="s">
        <v>8326</v>
      </c>
      <c r="S1323" s="20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10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100"/>
        <v>0</v>
      </c>
      <c r="P1324">
        <f t="shared" si="101"/>
        <v>26.5</v>
      </c>
      <c r="Q1324" s="14" t="s">
        <v>8324</v>
      </c>
      <c r="R1324" t="s">
        <v>8326</v>
      </c>
      <c r="S1324" s="20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10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100"/>
        <v>9</v>
      </c>
      <c r="P1325">
        <f t="shared" si="101"/>
        <v>30.27</v>
      </c>
      <c r="Q1325" s="14" t="s">
        <v>8324</v>
      </c>
      <c r="R1325" t="s">
        <v>8326</v>
      </c>
      <c r="S1325" s="20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10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100"/>
        <v>10</v>
      </c>
      <c r="P1326">
        <f t="shared" si="101"/>
        <v>54.67</v>
      </c>
      <c r="Q1326" s="14" t="s">
        <v>8324</v>
      </c>
      <c r="R1326" t="s">
        <v>8326</v>
      </c>
      <c r="S1326" s="20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10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100"/>
        <v>2</v>
      </c>
      <c r="P1327">
        <f t="shared" si="101"/>
        <v>60.75</v>
      </c>
      <c r="Q1327" s="14" t="s">
        <v>8324</v>
      </c>
      <c r="R1327" t="s">
        <v>8326</v>
      </c>
      <c r="S1327" s="20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10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100"/>
        <v>1</v>
      </c>
      <c r="P1328">
        <f t="shared" si="101"/>
        <v>102.73</v>
      </c>
      <c r="Q1328" s="14" t="s">
        <v>8324</v>
      </c>
      <c r="R1328" t="s">
        <v>8326</v>
      </c>
      <c r="S1328" s="20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10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100"/>
        <v>4</v>
      </c>
      <c r="P1329">
        <f t="shared" si="101"/>
        <v>41.59</v>
      </c>
      <c r="Q1329" s="14" t="s">
        <v>8324</v>
      </c>
      <c r="R1329" t="s">
        <v>8326</v>
      </c>
      <c r="S1329" s="20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10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100"/>
        <v>2</v>
      </c>
      <c r="P1330">
        <f t="shared" si="101"/>
        <v>116.53</v>
      </c>
      <c r="Q1330" s="14" t="s">
        <v>8324</v>
      </c>
      <c r="R1330" t="s">
        <v>8326</v>
      </c>
      <c r="S1330" s="20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10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100"/>
        <v>1</v>
      </c>
      <c r="P1331">
        <f t="shared" si="101"/>
        <v>45.33</v>
      </c>
      <c r="Q1331" s="14" t="s">
        <v>8324</v>
      </c>
      <c r="R1331" t="s">
        <v>8326</v>
      </c>
      <c r="S1331" s="20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10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100"/>
        <v>22</v>
      </c>
      <c r="P1332">
        <f t="shared" si="101"/>
        <v>157.46</v>
      </c>
      <c r="Q1332" s="14" t="s">
        <v>8324</v>
      </c>
      <c r="R1332" t="s">
        <v>8326</v>
      </c>
      <c r="S1332" s="20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10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100"/>
        <v>1</v>
      </c>
      <c r="P1333">
        <f t="shared" si="101"/>
        <v>100.5</v>
      </c>
      <c r="Q1333" s="14" t="s">
        <v>8324</v>
      </c>
      <c r="R1333" t="s">
        <v>8326</v>
      </c>
      <c r="S1333" s="20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10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100"/>
        <v>0</v>
      </c>
      <c r="P1334">
        <f t="shared" si="101"/>
        <v>0</v>
      </c>
      <c r="Q1334" s="14" t="s">
        <v>8324</v>
      </c>
      <c r="R1334" t="s">
        <v>8326</v>
      </c>
      <c r="S1334" s="20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10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100"/>
        <v>0</v>
      </c>
      <c r="P1335">
        <f t="shared" si="101"/>
        <v>0</v>
      </c>
      <c r="Q1335" s="14" t="s">
        <v>8324</v>
      </c>
      <c r="R1335" t="s">
        <v>8326</v>
      </c>
      <c r="S1335" s="20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10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100"/>
        <v>11</v>
      </c>
      <c r="P1336">
        <f t="shared" si="101"/>
        <v>51.82</v>
      </c>
      <c r="Q1336" s="14" t="s">
        <v>8324</v>
      </c>
      <c r="R1336" t="s">
        <v>8326</v>
      </c>
      <c r="S1336" s="20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10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100"/>
        <v>20</v>
      </c>
      <c r="P1337">
        <f t="shared" si="101"/>
        <v>308.75</v>
      </c>
      <c r="Q1337" s="14" t="s">
        <v>8324</v>
      </c>
      <c r="R1337" t="s">
        <v>8326</v>
      </c>
      <c r="S1337" s="20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10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100"/>
        <v>85</v>
      </c>
      <c r="P1338">
        <f t="shared" si="101"/>
        <v>379.23</v>
      </c>
      <c r="Q1338" s="14" t="s">
        <v>8324</v>
      </c>
      <c r="R1338" t="s">
        <v>8326</v>
      </c>
      <c r="S1338" s="20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10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100"/>
        <v>49</v>
      </c>
      <c r="P1339">
        <f t="shared" si="101"/>
        <v>176.36</v>
      </c>
      <c r="Q1339" s="14" t="s">
        <v>8324</v>
      </c>
      <c r="R1339" t="s">
        <v>8326</v>
      </c>
      <c r="S1339" s="20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10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100"/>
        <v>3</v>
      </c>
      <c r="P1340">
        <f t="shared" si="101"/>
        <v>66.069999999999993</v>
      </c>
      <c r="Q1340" s="14" t="s">
        <v>8324</v>
      </c>
      <c r="R1340" t="s">
        <v>8326</v>
      </c>
      <c r="S1340" s="20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10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100"/>
        <v>7</v>
      </c>
      <c r="P1341">
        <f t="shared" si="101"/>
        <v>89.65</v>
      </c>
      <c r="Q1341" s="14" t="s">
        <v>8324</v>
      </c>
      <c r="R1341" t="s">
        <v>8326</v>
      </c>
      <c r="S1341" s="20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10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100"/>
        <v>0</v>
      </c>
      <c r="P1342">
        <f t="shared" si="101"/>
        <v>0</v>
      </c>
      <c r="Q1342" s="14" t="s">
        <v>8324</v>
      </c>
      <c r="R1342" t="s">
        <v>8326</v>
      </c>
      <c r="S1342" s="20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10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100"/>
        <v>70</v>
      </c>
      <c r="P1343">
        <f t="shared" si="101"/>
        <v>382.39</v>
      </c>
      <c r="Q1343" s="14" t="s">
        <v>8324</v>
      </c>
      <c r="R1343" t="s">
        <v>8326</v>
      </c>
      <c r="S1343" s="20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10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100"/>
        <v>0</v>
      </c>
      <c r="P1344">
        <f t="shared" si="101"/>
        <v>100</v>
      </c>
      <c r="Q1344" s="14" t="s">
        <v>8324</v>
      </c>
      <c r="R1344" t="s">
        <v>8326</v>
      </c>
      <c r="S1344" s="20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10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100"/>
        <v>102</v>
      </c>
      <c r="P1345">
        <f t="shared" si="101"/>
        <v>158.36000000000001</v>
      </c>
      <c r="Q1345" s="14" t="s">
        <v>8324</v>
      </c>
      <c r="R1345" t="s">
        <v>8326</v>
      </c>
      <c r="S1345" s="20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10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ref="O1346:O1409" si="105">ROUND(E1346/D1346*100,0)</f>
        <v>378</v>
      </c>
      <c r="P1346">
        <f t="shared" ref="P1346:P1409" si="106">IFERROR(ROUND(E1346/L1346,2),0)</f>
        <v>40.76</v>
      </c>
      <c r="Q1346" s="14" t="s">
        <v>8327</v>
      </c>
      <c r="R1346" t="s">
        <v>8328</v>
      </c>
      <c r="S1346" s="20">
        <f t="shared" ref="S1346:S1409" si="107">(((J1346/60)/60)/24)+DATE(1970,1,1)</f>
        <v>42522.789803240739</v>
      </c>
      <c r="T1346" s="20">
        <f t="shared" ref="T1346:T1409" si="108">(((I1346/60)/60)/24)+DATE(1970,1,1)</f>
        <v>42551.789803240739</v>
      </c>
      <c r="U1346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10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si="105"/>
        <v>125</v>
      </c>
      <c r="P1347">
        <f t="shared" si="106"/>
        <v>53.57</v>
      </c>
      <c r="Q1347" s="14" t="s">
        <v>8327</v>
      </c>
      <c r="R1347" t="s">
        <v>8328</v>
      </c>
      <c r="S1347" s="20">
        <f t="shared" si="107"/>
        <v>41799.814340277779</v>
      </c>
      <c r="T1347" s="20">
        <f t="shared" si="108"/>
        <v>41834.814340277779</v>
      </c>
      <c r="U1347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10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105"/>
        <v>147</v>
      </c>
      <c r="P1348">
        <f t="shared" si="106"/>
        <v>48.45</v>
      </c>
      <c r="Q1348" s="14" t="s">
        <v>8327</v>
      </c>
      <c r="R1348" t="s">
        <v>8328</v>
      </c>
      <c r="S1348" s="20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10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105"/>
        <v>102</v>
      </c>
      <c r="P1349">
        <f t="shared" si="106"/>
        <v>82.42</v>
      </c>
      <c r="Q1349" s="14" t="s">
        <v>8327</v>
      </c>
      <c r="R1349" t="s">
        <v>8328</v>
      </c>
      <c r="S1349" s="20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10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105"/>
        <v>102</v>
      </c>
      <c r="P1350">
        <f t="shared" si="106"/>
        <v>230.19</v>
      </c>
      <c r="Q1350" s="14" t="s">
        <v>8327</v>
      </c>
      <c r="R1350" t="s">
        <v>8328</v>
      </c>
      <c r="S1350" s="20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10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105"/>
        <v>204</v>
      </c>
      <c r="P1351">
        <f t="shared" si="106"/>
        <v>59.36</v>
      </c>
      <c r="Q1351" s="14" t="s">
        <v>8327</v>
      </c>
      <c r="R1351" t="s">
        <v>8328</v>
      </c>
      <c r="S1351" s="20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10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105"/>
        <v>104</v>
      </c>
      <c r="P1352">
        <f t="shared" si="106"/>
        <v>66.7</v>
      </c>
      <c r="Q1352" s="14" t="s">
        <v>8327</v>
      </c>
      <c r="R1352" t="s">
        <v>8328</v>
      </c>
      <c r="S1352" s="20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10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105"/>
        <v>101</v>
      </c>
      <c r="P1353">
        <f t="shared" si="106"/>
        <v>168.78</v>
      </c>
      <c r="Q1353" s="14" t="s">
        <v>8327</v>
      </c>
      <c r="R1353" t="s">
        <v>8328</v>
      </c>
      <c r="S1353" s="20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10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105"/>
        <v>136</v>
      </c>
      <c r="P1354">
        <f t="shared" si="106"/>
        <v>59.97</v>
      </c>
      <c r="Q1354" s="14" t="s">
        <v>8327</v>
      </c>
      <c r="R1354" t="s">
        <v>8328</v>
      </c>
      <c r="S1354" s="20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10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105"/>
        <v>134</v>
      </c>
      <c r="P1355">
        <f t="shared" si="106"/>
        <v>31.81</v>
      </c>
      <c r="Q1355" s="14" t="s">
        <v>8327</v>
      </c>
      <c r="R1355" t="s">
        <v>8328</v>
      </c>
      <c r="S1355" s="20">
        <f t="shared" si="107"/>
        <v>41309.11791666667</v>
      </c>
      <c r="T1355" s="20">
        <f t="shared" si="108"/>
        <v>41344</v>
      </c>
      <c r="U1355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10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105"/>
        <v>130</v>
      </c>
      <c r="P1356">
        <f t="shared" si="106"/>
        <v>24.42</v>
      </c>
      <c r="Q1356" s="14" t="s">
        <v>8327</v>
      </c>
      <c r="R1356" t="s">
        <v>8328</v>
      </c>
      <c r="S1356" s="20">
        <f t="shared" si="107"/>
        <v>42502.807627314818</v>
      </c>
      <c r="T1356" s="20">
        <f t="shared" si="108"/>
        <v>42532.807627314818</v>
      </c>
      <c r="U1356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10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105"/>
        <v>123</v>
      </c>
      <c r="P1357">
        <f t="shared" si="106"/>
        <v>25.35</v>
      </c>
      <c r="Q1357" s="14" t="s">
        <v>8327</v>
      </c>
      <c r="R1357" t="s">
        <v>8328</v>
      </c>
      <c r="S1357" s="20">
        <f t="shared" si="107"/>
        <v>41213.254687499997</v>
      </c>
      <c r="T1357" s="20">
        <f t="shared" si="108"/>
        <v>41243.416666666664</v>
      </c>
      <c r="U1357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10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105"/>
        <v>183</v>
      </c>
      <c r="P1358">
        <f t="shared" si="106"/>
        <v>71.44</v>
      </c>
      <c r="Q1358" s="14" t="s">
        <v>8327</v>
      </c>
      <c r="R1358" t="s">
        <v>8328</v>
      </c>
      <c r="S1358" s="20">
        <f t="shared" si="107"/>
        <v>41430.038888888892</v>
      </c>
      <c r="T1358" s="20">
        <f t="shared" si="108"/>
        <v>41460.038888888892</v>
      </c>
      <c r="U1358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10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105"/>
        <v>125</v>
      </c>
      <c r="P1359">
        <f t="shared" si="106"/>
        <v>38.549999999999997</v>
      </c>
      <c r="Q1359" s="14" t="s">
        <v>8327</v>
      </c>
      <c r="R1359" t="s">
        <v>8328</v>
      </c>
      <c r="S1359" s="20">
        <f t="shared" si="107"/>
        <v>41304.962233796294</v>
      </c>
      <c r="T1359" s="20">
        <f t="shared" si="108"/>
        <v>41334.249305555553</v>
      </c>
      <c r="U1359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10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105"/>
        <v>112</v>
      </c>
      <c r="P1360">
        <f t="shared" si="106"/>
        <v>68.37</v>
      </c>
      <c r="Q1360" s="14" t="s">
        <v>8327</v>
      </c>
      <c r="R1360" t="s">
        <v>8328</v>
      </c>
      <c r="S1360" s="20">
        <f t="shared" si="107"/>
        <v>40689.570868055554</v>
      </c>
      <c r="T1360" s="20">
        <f t="shared" si="108"/>
        <v>40719.570868055554</v>
      </c>
      <c r="U1360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10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105"/>
        <v>116</v>
      </c>
      <c r="P1361">
        <f t="shared" si="106"/>
        <v>40.21</v>
      </c>
      <c r="Q1361" s="14" t="s">
        <v>8327</v>
      </c>
      <c r="R1361" t="s">
        <v>8328</v>
      </c>
      <c r="S1361" s="20">
        <f t="shared" si="107"/>
        <v>40668.814699074072</v>
      </c>
      <c r="T1361" s="20">
        <f t="shared" si="108"/>
        <v>40730.814699074072</v>
      </c>
      <c r="U1361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10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105"/>
        <v>173</v>
      </c>
      <c r="P1362">
        <f t="shared" si="106"/>
        <v>32.07</v>
      </c>
      <c r="Q1362" s="14" t="s">
        <v>8327</v>
      </c>
      <c r="R1362" t="s">
        <v>8328</v>
      </c>
      <c r="S1362" s="20">
        <f t="shared" si="107"/>
        <v>41095.900694444441</v>
      </c>
      <c r="T1362" s="20">
        <f t="shared" si="108"/>
        <v>41123.900694444441</v>
      </c>
      <c r="U136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10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105"/>
        <v>126</v>
      </c>
      <c r="P1363">
        <f t="shared" si="106"/>
        <v>28.63</v>
      </c>
      <c r="Q1363" s="14" t="s">
        <v>8327</v>
      </c>
      <c r="R1363" t="s">
        <v>8328</v>
      </c>
      <c r="S1363" s="20">
        <f t="shared" si="107"/>
        <v>41781.717268518521</v>
      </c>
      <c r="T1363" s="20">
        <f t="shared" si="108"/>
        <v>41811.717268518521</v>
      </c>
      <c r="U136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10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105"/>
        <v>109</v>
      </c>
      <c r="P1364">
        <f t="shared" si="106"/>
        <v>43.64</v>
      </c>
      <c r="Q1364" s="14" t="s">
        <v>8327</v>
      </c>
      <c r="R1364" t="s">
        <v>8328</v>
      </c>
      <c r="S1364" s="20">
        <f t="shared" si="107"/>
        <v>41464.934386574074</v>
      </c>
      <c r="T1364" s="20">
        <f t="shared" si="108"/>
        <v>41524.934386574074</v>
      </c>
      <c r="U1364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10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105"/>
        <v>100</v>
      </c>
      <c r="P1365">
        <f t="shared" si="106"/>
        <v>40</v>
      </c>
      <c r="Q1365" s="14" t="s">
        <v>8327</v>
      </c>
      <c r="R1365" t="s">
        <v>8328</v>
      </c>
      <c r="S1365" s="20">
        <f t="shared" si="107"/>
        <v>42396.8440625</v>
      </c>
      <c r="T1365" s="20">
        <f t="shared" si="108"/>
        <v>42415.332638888889</v>
      </c>
      <c r="U1365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10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105"/>
        <v>119</v>
      </c>
      <c r="P1366">
        <f t="shared" si="106"/>
        <v>346.04</v>
      </c>
      <c r="Q1366" s="14" t="s">
        <v>8330</v>
      </c>
      <c r="R1366" t="s">
        <v>8331</v>
      </c>
      <c r="S1366" s="20">
        <f t="shared" si="107"/>
        <v>41951.695671296293</v>
      </c>
      <c r="T1366" s="20">
        <f t="shared" si="108"/>
        <v>42011.6956712963</v>
      </c>
      <c r="U1366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10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105"/>
        <v>100</v>
      </c>
      <c r="P1367">
        <f t="shared" si="106"/>
        <v>81.739999999999995</v>
      </c>
      <c r="Q1367" s="14" t="s">
        <v>8330</v>
      </c>
      <c r="R1367" t="s">
        <v>8331</v>
      </c>
      <c r="S1367" s="20">
        <f t="shared" si="107"/>
        <v>42049.733240740738</v>
      </c>
      <c r="T1367" s="20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10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105"/>
        <v>126</v>
      </c>
      <c r="P1368">
        <f t="shared" si="106"/>
        <v>64.540000000000006</v>
      </c>
      <c r="Q1368" s="14" t="s">
        <v>8330</v>
      </c>
      <c r="R1368" t="s">
        <v>8331</v>
      </c>
      <c r="S1368" s="20">
        <f t="shared" si="107"/>
        <v>41924.996099537035</v>
      </c>
      <c r="T1368" s="20">
        <f t="shared" si="108"/>
        <v>41970.037766203706</v>
      </c>
      <c r="U1368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10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105"/>
        <v>114</v>
      </c>
      <c r="P1369">
        <f t="shared" si="106"/>
        <v>63.48</v>
      </c>
      <c r="Q1369" s="14" t="s">
        <v>8330</v>
      </c>
      <c r="R1369" t="s">
        <v>8331</v>
      </c>
      <c r="S1369" s="20">
        <f t="shared" si="107"/>
        <v>42292.002893518518</v>
      </c>
      <c r="T1369" s="20">
        <f t="shared" si="108"/>
        <v>42322.044560185182</v>
      </c>
      <c r="U1369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10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105"/>
        <v>111</v>
      </c>
      <c r="P1370">
        <f t="shared" si="106"/>
        <v>63.62</v>
      </c>
      <c r="Q1370" s="14" t="s">
        <v>8330</v>
      </c>
      <c r="R1370" t="s">
        <v>8331</v>
      </c>
      <c r="S1370" s="20">
        <f t="shared" si="107"/>
        <v>42146.190902777773</v>
      </c>
      <c r="T1370" s="20">
        <f t="shared" si="108"/>
        <v>42170.190902777773</v>
      </c>
      <c r="U1370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10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105"/>
        <v>105</v>
      </c>
      <c r="P1371">
        <f t="shared" si="106"/>
        <v>83.97</v>
      </c>
      <c r="Q1371" s="14" t="s">
        <v>8330</v>
      </c>
      <c r="R1371" t="s">
        <v>8331</v>
      </c>
      <c r="S1371" s="20">
        <f t="shared" si="107"/>
        <v>41710.594282407408</v>
      </c>
      <c r="T1371" s="20">
        <f t="shared" si="108"/>
        <v>41740.594282407408</v>
      </c>
      <c r="U1371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10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105"/>
        <v>104</v>
      </c>
      <c r="P1372">
        <f t="shared" si="106"/>
        <v>77.75</v>
      </c>
      <c r="Q1372" s="14" t="s">
        <v>8330</v>
      </c>
      <c r="R1372" t="s">
        <v>8331</v>
      </c>
      <c r="S1372" s="20">
        <f t="shared" si="107"/>
        <v>41548.00335648148</v>
      </c>
      <c r="T1372" s="20">
        <f t="shared" si="108"/>
        <v>41563.00335648148</v>
      </c>
      <c r="U137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10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105"/>
        <v>107</v>
      </c>
      <c r="P1373">
        <f t="shared" si="106"/>
        <v>107.07</v>
      </c>
      <c r="Q1373" s="14" t="s">
        <v>8330</v>
      </c>
      <c r="R1373" t="s">
        <v>8331</v>
      </c>
      <c r="S1373" s="20">
        <f t="shared" si="107"/>
        <v>42101.758587962962</v>
      </c>
      <c r="T1373" s="20">
        <f t="shared" si="108"/>
        <v>42131.758587962962</v>
      </c>
      <c r="U137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10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105"/>
        <v>124</v>
      </c>
      <c r="P1374">
        <f t="shared" si="106"/>
        <v>38.75</v>
      </c>
      <c r="Q1374" s="14" t="s">
        <v>8330</v>
      </c>
      <c r="R1374" t="s">
        <v>8331</v>
      </c>
      <c r="S1374" s="20">
        <f t="shared" si="107"/>
        <v>41072.739953703705</v>
      </c>
      <c r="T1374" s="20">
        <f t="shared" si="108"/>
        <v>41102.739953703705</v>
      </c>
      <c r="U1374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10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105"/>
        <v>105</v>
      </c>
      <c r="P1375">
        <f t="shared" si="106"/>
        <v>201.94</v>
      </c>
      <c r="Q1375" s="14" t="s">
        <v>8330</v>
      </c>
      <c r="R1375" t="s">
        <v>8331</v>
      </c>
      <c r="S1375" s="20">
        <f t="shared" si="107"/>
        <v>42704.95177083333</v>
      </c>
      <c r="T1375" s="20">
        <f t="shared" si="108"/>
        <v>42734.95177083333</v>
      </c>
      <c r="U1375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10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105"/>
        <v>189</v>
      </c>
      <c r="P1376">
        <f t="shared" si="106"/>
        <v>43.06</v>
      </c>
      <c r="Q1376" s="14" t="s">
        <v>8330</v>
      </c>
      <c r="R1376" t="s">
        <v>8331</v>
      </c>
      <c r="S1376" s="20">
        <f t="shared" si="107"/>
        <v>42424.161898148144</v>
      </c>
      <c r="T1376" s="20">
        <f t="shared" si="108"/>
        <v>42454.12023148148</v>
      </c>
      <c r="U1376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10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105"/>
        <v>171</v>
      </c>
      <c r="P1377">
        <f t="shared" si="106"/>
        <v>62.87</v>
      </c>
      <c r="Q1377" s="14" t="s">
        <v>8330</v>
      </c>
      <c r="R1377" t="s">
        <v>8331</v>
      </c>
      <c r="S1377" s="20">
        <f t="shared" si="107"/>
        <v>42720.066192129627</v>
      </c>
      <c r="T1377" s="20">
        <f t="shared" si="108"/>
        <v>42750.066192129627</v>
      </c>
      <c r="U1377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10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105"/>
        <v>252</v>
      </c>
      <c r="P1378">
        <f t="shared" si="106"/>
        <v>55.61</v>
      </c>
      <c r="Q1378" s="14" t="s">
        <v>8330</v>
      </c>
      <c r="R1378" t="s">
        <v>8331</v>
      </c>
      <c r="S1378" s="20">
        <f t="shared" si="107"/>
        <v>42677.669050925921</v>
      </c>
      <c r="T1378" s="20">
        <f t="shared" si="108"/>
        <v>42707.710717592592</v>
      </c>
      <c r="U1378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10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105"/>
        <v>116</v>
      </c>
      <c r="P1379">
        <f t="shared" si="106"/>
        <v>48.71</v>
      </c>
      <c r="Q1379" s="14" t="s">
        <v>8330</v>
      </c>
      <c r="R1379" t="s">
        <v>8331</v>
      </c>
      <c r="S1379" s="20">
        <f t="shared" si="107"/>
        <v>42747.219560185185</v>
      </c>
      <c r="T1379" s="20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10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105"/>
        <v>203</v>
      </c>
      <c r="P1380">
        <f t="shared" si="106"/>
        <v>30.58</v>
      </c>
      <c r="Q1380" s="14" t="s">
        <v>8330</v>
      </c>
      <c r="R1380" t="s">
        <v>8331</v>
      </c>
      <c r="S1380" s="20">
        <f t="shared" si="107"/>
        <v>42568.759374999994</v>
      </c>
      <c r="T1380" s="20">
        <f t="shared" si="108"/>
        <v>42583.759374999994</v>
      </c>
      <c r="U1380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10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105"/>
        <v>112</v>
      </c>
      <c r="P1381">
        <f t="shared" si="106"/>
        <v>73.91</v>
      </c>
      <c r="Q1381" s="14" t="s">
        <v>8330</v>
      </c>
      <c r="R1381" t="s">
        <v>8331</v>
      </c>
      <c r="S1381" s="20">
        <f t="shared" si="107"/>
        <v>42130.491620370376</v>
      </c>
      <c r="T1381" s="20">
        <f t="shared" si="108"/>
        <v>42160.491620370376</v>
      </c>
      <c r="U1381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10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105"/>
        <v>424</v>
      </c>
      <c r="P1382">
        <f t="shared" si="106"/>
        <v>21.2</v>
      </c>
      <c r="Q1382" s="14" t="s">
        <v>8330</v>
      </c>
      <c r="R1382" t="s">
        <v>8331</v>
      </c>
      <c r="S1382" s="20">
        <f t="shared" si="107"/>
        <v>42141.762800925921</v>
      </c>
      <c r="T1382" s="20">
        <f t="shared" si="108"/>
        <v>42164.083333333328</v>
      </c>
      <c r="U138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10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105"/>
        <v>107</v>
      </c>
      <c r="P1383">
        <f t="shared" si="106"/>
        <v>73.36</v>
      </c>
      <c r="Q1383" s="14" t="s">
        <v>8330</v>
      </c>
      <c r="R1383" t="s">
        <v>8331</v>
      </c>
      <c r="S1383" s="20">
        <f t="shared" si="107"/>
        <v>42703.214409722219</v>
      </c>
      <c r="T1383" s="20">
        <f t="shared" si="108"/>
        <v>42733.214409722219</v>
      </c>
      <c r="U138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10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105"/>
        <v>104</v>
      </c>
      <c r="P1384">
        <f t="shared" si="106"/>
        <v>56.41</v>
      </c>
      <c r="Q1384" s="14" t="s">
        <v>8330</v>
      </c>
      <c r="R1384" t="s">
        <v>8331</v>
      </c>
      <c r="S1384" s="20">
        <f t="shared" si="107"/>
        <v>41370.800185185188</v>
      </c>
      <c r="T1384" s="20">
        <f t="shared" si="108"/>
        <v>41400.800185185188</v>
      </c>
      <c r="U1384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10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105"/>
        <v>212</v>
      </c>
      <c r="P1385">
        <f t="shared" si="106"/>
        <v>50.25</v>
      </c>
      <c r="Q1385" s="14" t="s">
        <v>8330</v>
      </c>
      <c r="R1385" t="s">
        <v>8331</v>
      </c>
      <c r="S1385" s="20">
        <f t="shared" si="107"/>
        <v>42707.074976851851</v>
      </c>
      <c r="T1385" s="20">
        <f t="shared" si="108"/>
        <v>42727.074976851851</v>
      </c>
      <c r="U1385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10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105"/>
        <v>124</v>
      </c>
      <c r="P1386">
        <f t="shared" si="106"/>
        <v>68.94</v>
      </c>
      <c r="Q1386" s="14" t="s">
        <v>8330</v>
      </c>
      <c r="R1386" t="s">
        <v>8331</v>
      </c>
      <c r="S1386" s="20">
        <f t="shared" si="107"/>
        <v>42160.735208333332</v>
      </c>
      <c r="T1386" s="20">
        <f t="shared" si="108"/>
        <v>42190.735208333332</v>
      </c>
      <c r="U1386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10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105"/>
        <v>110</v>
      </c>
      <c r="P1387">
        <f t="shared" si="106"/>
        <v>65.91</v>
      </c>
      <c r="Q1387" s="14" t="s">
        <v>8330</v>
      </c>
      <c r="R1387" t="s">
        <v>8331</v>
      </c>
      <c r="S1387" s="20">
        <f t="shared" si="107"/>
        <v>42433.688900462963</v>
      </c>
      <c r="T1387" s="20">
        <f t="shared" si="108"/>
        <v>42489.507638888885</v>
      </c>
      <c r="U1387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10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105"/>
        <v>219</v>
      </c>
      <c r="P1388">
        <f t="shared" si="106"/>
        <v>62.5</v>
      </c>
      <c r="Q1388" s="14" t="s">
        <v>8330</v>
      </c>
      <c r="R1388" t="s">
        <v>8331</v>
      </c>
      <c r="S1388" s="20">
        <f t="shared" si="107"/>
        <v>42184.646863425922</v>
      </c>
      <c r="T1388" s="20">
        <f t="shared" si="108"/>
        <v>42214.646863425922</v>
      </c>
      <c r="U1388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10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105"/>
        <v>137</v>
      </c>
      <c r="P1389">
        <f t="shared" si="106"/>
        <v>70.06</v>
      </c>
      <c r="Q1389" s="14" t="s">
        <v>8330</v>
      </c>
      <c r="R1389" t="s">
        <v>8331</v>
      </c>
      <c r="S1389" s="20">
        <f t="shared" si="107"/>
        <v>42126.92123842593</v>
      </c>
      <c r="T1389" s="20">
        <f t="shared" si="108"/>
        <v>42158.1875</v>
      </c>
      <c r="U1389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10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105"/>
        <v>135</v>
      </c>
      <c r="P1390">
        <f t="shared" si="106"/>
        <v>60.18</v>
      </c>
      <c r="Q1390" s="14" t="s">
        <v>8330</v>
      </c>
      <c r="R1390" t="s">
        <v>8331</v>
      </c>
      <c r="S1390" s="20">
        <f t="shared" si="107"/>
        <v>42634.614780092597</v>
      </c>
      <c r="T1390" s="20">
        <f t="shared" si="108"/>
        <v>42660.676388888889</v>
      </c>
      <c r="U1390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10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105"/>
        <v>145</v>
      </c>
      <c r="P1391">
        <f t="shared" si="106"/>
        <v>21.38</v>
      </c>
      <c r="Q1391" s="14" t="s">
        <v>8330</v>
      </c>
      <c r="R1391" t="s">
        <v>8331</v>
      </c>
      <c r="S1391" s="20">
        <f t="shared" si="107"/>
        <v>42565.480983796297</v>
      </c>
      <c r="T1391" s="20">
        <f t="shared" si="108"/>
        <v>42595.480983796297</v>
      </c>
      <c r="U1391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10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105"/>
        <v>109</v>
      </c>
      <c r="P1392">
        <f t="shared" si="106"/>
        <v>160.79</v>
      </c>
      <c r="Q1392" s="14" t="s">
        <v>8330</v>
      </c>
      <c r="R1392" t="s">
        <v>8331</v>
      </c>
      <c r="S1392" s="20">
        <f t="shared" si="107"/>
        <v>42087.803310185183</v>
      </c>
      <c r="T1392" s="20">
        <f t="shared" si="108"/>
        <v>42121.716666666667</v>
      </c>
      <c r="U139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10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105"/>
        <v>110</v>
      </c>
      <c r="P1393">
        <f t="shared" si="106"/>
        <v>42.38</v>
      </c>
      <c r="Q1393" s="14" t="s">
        <v>8330</v>
      </c>
      <c r="R1393" t="s">
        <v>8331</v>
      </c>
      <c r="S1393" s="20">
        <f t="shared" si="107"/>
        <v>42193.650671296295</v>
      </c>
      <c r="T1393" s="20">
        <f t="shared" si="108"/>
        <v>42238.207638888889</v>
      </c>
      <c r="U139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10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105"/>
        <v>114</v>
      </c>
      <c r="P1394">
        <f t="shared" si="106"/>
        <v>27.32</v>
      </c>
      <c r="Q1394" s="14" t="s">
        <v>8330</v>
      </c>
      <c r="R1394" t="s">
        <v>8331</v>
      </c>
      <c r="S1394" s="20">
        <f t="shared" si="107"/>
        <v>42401.154930555553</v>
      </c>
      <c r="T1394" s="20">
        <f t="shared" si="108"/>
        <v>42432.154930555553</v>
      </c>
      <c r="U1394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10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105"/>
        <v>102</v>
      </c>
      <c r="P1395">
        <f t="shared" si="106"/>
        <v>196.83</v>
      </c>
      <c r="Q1395" s="14" t="s">
        <v>8330</v>
      </c>
      <c r="R1395" t="s">
        <v>8331</v>
      </c>
      <c r="S1395" s="20">
        <f t="shared" si="107"/>
        <v>42553.681979166664</v>
      </c>
      <c r="T1395" s="20">
        <f t="shared" si="108"/>
        <v>42583.681979166664</v>
      </c>
      <c r="U1395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10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105"/>
        <v>122</v>
      </c>
      <c r="P1396">
        <f t="shared" si="106"/>
        <v>53.88</v>
      </c>
      <c r="Q1396" s="14" t="s">
        <v>8330</v>
      </c>
      <c r="R1396" t="s">
        <v>8331</v>
      </c>
      <c r="S1396" s="20">
        <f t="shared" si="107"/>
        <v>42752.144976851851</v>
      </c>
      <c r="T1396" s="20">
        <f t="shared" si="108"/>
        <v>42795.125</v>
      </c>
      <c r="U1396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10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105"/>
        <v>112</v>
      </c>
      <c r="P1397">
        <f t="shared" si="106"/>
        <v>47.76</v>
      </c>
      <c r="Q1397" s="14" t="s">
        <v>8330</v>
      </c>
      <c r="R1397" t="s">
        <v>8331</v>
      </c>
      <c r="S1397" s="20">
        <f t="shared" si="107"/>
        <v>42719.90834490741</v>
      </c>
      <c r="T1397" s="20">
        <f t="shared" si="108"/>
        <v>42749.90834490741</v>
      </c>
      <c r="U1397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10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105"/>
        <v>107</v>
      </c>
      <c r="P1398">
        <f t="shared" si="106"/>
        <v>88.19</v>
      </c>
      <c r="Q1398" s="14" t="s">
        <v>8330</v>
      </c>
      <c r="R1398" t="s">
        <v>8331</v>
      </c>
      <c r="S1398" s="20">
        <f t="shared" si="107"/>
        <v>42018.99863425926</v>
      </c>
      <c r="T1398" s="20">
        <f t="shared" si="108"/>
        <v>42048.99863425926</v>
      </c>
      <c r="U1398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10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105"/>
        <v>114</v>
      </c>
      <c r="P1399">
        <f t="shared" si="106"/>
        <v>72.06</v>
      </c>
      <c r="Q1399" s="14" t="s">
        <v>8330</v>
      </c>
      <c r="R1399" t="s">
        <v>8331</v>
      </c>
      <c r="S1399" s="20">
        <f t="shared" si="107"/>
        <v>42640.917939814812</v>
      </c>
      <c r="T1399" s="20">
        <f t="shared" si="108"/>
        <v>42670.888194444444</v>
      </c>
      <c r="U1399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10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105"/>
        <v>110</v>
      </c>
      <c r="P1400">
        <f t="shared" si="106"/>
        <v>74.25</v>
      </c>
      <c r="Q1400" s="14" t="s">
        <v>8330</v>
      </c>
      <c r="R1400" t="s">
        <v>8331</v>
      </c>
      <c r="S1400" s="20">
        <f t="shared" si="107"/>
        <v>42526.874236111107</v>
      </c>
      <c r="T1400" s="20">
        <f t="shared" si="108"/>
        <v>42556.874236111107</v>
      </c>
      <c r="U1400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10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105"/>
        <v>126</v>
      </c>
      <c r="P1401">
        <f t="shared" si="106"/>
        <v>61.7</v>
      </c>
      <c r="Q1401" s="14" t="s">
        <v>8330</v>
      </c>
      <c r="R1401" t="s">
        <v>8331</v>
      </c>
      <c r="S1401" s="20">
        <f t="shared" si="107"/>
        <v>41889.004317129627</v>
      </c>
      <c r="T1401" s="20">
        <f t="shared" si="108"/>
        <v>41919.004317129627</v>
      </c>
      <c r="U1401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10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105"/>
        <v>167</v>
      </c>
      <c r="P1402">
        <f t="shared" si="106"/>
        <v>17.239999999999998</v>
      </c>
      <c r="Q1402" s="14" t="s">
        <v>8330</v>
      </c>
      <c r="R1402" t="s">
        <v>8331</v>
      </c>
      <c r="S1402" s="20">
        <f t="shared" si="107"/>
        <v>42498.341122685189</v>
      </c>
      <c r="T1402" s="20">
        <f t="shared" si="108"/>
        <v>42533.229166666672</v>
      </c>
      <c r="U140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10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105"/>
        <v>497</v>
      </c>
      <c r="P1403">
        <f t="shared" si="106"/>
        <v>51.72</v>
      </c>
      <c r="Q1403" s="14" t="s">
        <v>8330</v>
      </c>
      <c r="R1403" t="s">
        <v>8331</v>
      </c>
      <c r="S1403" s="20">
        <f t="shared" si="107"/>
        <v>41399.99622685185</v>
      </c>
      <c r="T1403" s="20">
        <f t="shared" si="108"/>
        <v>41420.99622685185</v>
      </c>
      <c r="U140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10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105"/>
        <v>109</v>
      </c>
      <c r="P1404">
        <f t="shared" si="106"/>
        <v>24.15</v>
      </c>
      <c r="Q1404" s="14" t="s">
        <v>8330</v>
      </c>
      <c r="R1404" t="s">
        <v>8331</v>
      </c>
      <c r="S1404" s="20">
        <f t="shared" si="107"/>
        <v>42065.053368055553</v>
      </c>
      <c r="T1404" s="20">
        <f t="shared" si="108"/>
        <v>42125.011701388896</v>
      </c>
      <c r="U1404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10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105"/>
        <v>103</v>
      </c>
      <c r="P1405">
        <f t="shared" si="106"/>
        <v>62.17</v>
      </c>
      <c r="Q1405" s="14" t="s">
        <v>8330</v>
      </c>
      <c r="R1405" t="s">
        <v>8331</v>
      </c>
      <c r="S1405" s="20">
        <f t="shared" si="107"/>
        <v>41451.062905092593</v>
      </c>
      <c r="T1405" s="20">
        <f t="shared" si="108"/>
        <v>41481.062905092593</v>
      </c>
      <c r="U1405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10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105"/>
        <v>2</v>
      </c>
      <c r="P1406">
        <f t="shared" si="106"/>
        <v>48.2</v>
      </c>
      <c r="Q1406" s="14" t="s">
        <v>8327</v>
      </c>
      <c r="R1406" t="s">
        <v>8346</v>
      </c>
      <c r="S1406" s="20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10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105"/>
        <v>0</v>
      </c>
      <c r="P1407">
        <f t="shared" si="106"/>
        <v>6.18</v>
      </c>
      <c r="Q1407" s="14" t="s">
        <v>8327</v>
      </c>
      <c r="R1407" t="s">
        <v>8346</v>
      </c>
      <c r="S1407" s="20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10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105"/>
        <v>0</v>
      </c>
      <c r="P1408">
        <f t="shared" si="106"/>
        <v>5</v>
      </c>
      <c r="Q1408" s="14" t="s">
        <v>8327</v>
      </c>
      <c r="R1408" t="s">
        <v>8346</v>
      </c>
      <c r="S1408" s="20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10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105"/>
        <v>1</v>
      </c>
      <c r="P1409">
        <f t="shared" si="106"/>
        <v>7.5</v>
      </c>
      <c r="Q1409" s="14" t="s">
        <v>8327</v>
      </c>
      <c r="R1409" t="s">
        <v>8346</v>
      </c>
      <c r="S1409" s="20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10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ref="O1410:O1473" si="110">ROUND(E1410/D1410*100,0)</f>
        <v>7</v>
      </c>
      <c r="P1410">
        <f t="shared" ref="P1410:P1473" si="111">IFERROR(ROUND(E1410/L1410,2),0)</f>
        <v>12</v>
      </c>
      <c r="Q1410" s="14" t="s">
        <v>8327</v>
      </c>
      <c r="R1410" t="s">
        <v>8346</v>
      </c>
      <c r="S1410" s="20">
        <f t="shared" ref="S1410:S1473" si="112">(((J1410/60)/60)/24)+DATE(1970,1,1)</f>
        <v>42291.872175925921</v>
      </c>
      <c r="T1410" s="20">
        <f t="shared" ref="T1410:T1473" si="113">(((I1410/60)/60)/24)+DATE(1970,1,1)</f>
        <v>42321.913842592592</v>
      </c>
      <c r="U1410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10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si="110"/>
        <v>0</v>
      </c>
      <c r="P1411">
        <f t="shared" si="111"/>
        <v>0</v>
      </c>
      <c r="Q1411" s="14" t="s">
        <v>8327</v>
      </c>
      <c r="R1411" t="s">
        <v>8346</v>
      </c>
      <c r="S1411" s="20">
        <f t="shared" si="112"/>
        <v>41945.133506944447</v>
      </c>
      <c r="T1411" s="20">
        <f t="shared" si="113"/>
        <v>42005.175173611111</v>
      </c>
      <c r="U1411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10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110"/>
        <v>0</v>
      </c>
      <c r="P1412">
        <f t="shared" si="111"/>
        <v>1</v>
      </c>
      <c r="Q1412" s="14" t="s">
        <v>8327</v>
      </c>
      <c r="R1412" t="s">
        <v>8346</v>
      </c>
      <c r="S1412" s="20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10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110"/>
        <v>0</v>
      </c>
      <c r="P1413">
        <f t="shared" si="111"/>
        <v>2.33</v>
      </c>
      <c r="Q1413" s="14" t="s">
        <v>8327</v>
      </c>
      <c r="R1413" t="s">
        <v>8346</v>
      </c>
      <c r="S1413" s="20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10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110"/>
        <v>5</v>
      </c>
      <c r="P1414">
        <f t="shared" si="111"/>
        <v>24.62</v>
      </c>
      <c r="Q1414" s="14" t="s">
        <v>8327</v>
      </c>
      <c r="R1414" t="s">
        <v>8346</v>
      </c>
      <c r="S1414" s="20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10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110"/>
        <v>5</v>
      </c>
      <c r="P1415">
        <f t="shared" si="111"/>
        <v>100</v>
      </c>
      <c r="Q1415" s="14" t="s">
        <v>8327</v>
      </c>
      <c r="R1415" t="s">
        <v>8346</v>
      </c>
      <c r="S1415" s="20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10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110"/>
        <v>0</v>
      </c>
      <c r="P1416">
        <f t="shared" si="111"/>
        <v>1</v>
      </c>
      <c r="Q1416" s="14" t="s">
        <v>8327</v>
      </c>
      <c r="R1416" t="s">
        <v>8346</v>
      </c>
      <c r="S1416" s="20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10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110"/>
        <v>18</v>
      </c>
      <c r="P1417">
        <f t="shared" si="111"/>
        <v>88.89</v>
      </c>
      <c r="Q1417" s="14" t="s">
        <v>8327</v>
      </c>
      <c r="R1417" t="s">
        <v>8346</v>
      </c>
      <c r="S1417" s="20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10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110"/>
        <v>0</v>
      </c>
      <c r="P1418">
        <f t="shared" si="111"/>
        <v>0</v>
      </c>
      <c r="Q1418" s="14" t="s">
        <v>8327</v>
      </c>
      <c r="R1418" t="s">
        <v>8346</v>
      </c>
      <c r="S1418" s="20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10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110"/>
        <v>1</v>
      </c>
      <c r="P1419">
        <f t="shared" si="111"/>
        <v>27.5</v>
      </c>
      <c r="Q1419" s="14" t="s">
        <v>8327</v>
      </c>
      <c r="R1419" t="s">
        <v>8346</v>
      </c>
      <c r="S1419" s="20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10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110"/>
        <v>0</v>
      </c>
      <c r="P1420">
        <f t="shared" si="111"/>
        <v>6</v>
      </c>
      <c r="Q1420" s="14" t="s">
        <v>8327</v>
      </c>
      <c r="R1420" t="s">
        <v>8346</v>
      </c>
      <c r="S1420" s="20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10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110"/>
        <v>7</v>
      </c>
      <c r="P1421">
        <f t="shared" si="111"/>
        <v>44.5</v>
      </c>
      <c r="Q1421" s="14" t="s">
        <v>8327</v>
      </c>
      <c r="R1421" t="s">
        <v>8346</v>
      </c>
      <c r="S1421" s="20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10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110"/>
        <v>3</v>
      </c>
      <c r="P1422">
        <f t="shared" si="111"/>
        <v>1</v>
      </c>
      <c r="Q1422" s="14" t="s">
        <v>8327</v>
      </c>
      <c r="R1422" t="s">
        <v>8346</v>
      </c>
      <c r="S1422" s="20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10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110"/>
        <v>0</v>
      </c>
      <c r="P1423">
        <f t="shared" si="111"/>
        <v>100</v>
      </c>
      <c r="Q1423" s="14" t="s">
        <v>8327</v>
      </c>
      <c r="R1423" t="s">
        <v>8346</v>
      </c>
      <c r="S1423" s="20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10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110"/>
        <v>0</v>
      </c>
      <c r="P1424">
        <f t="shared" si="111"/>
        <v>13</v>
      </c>
      <c r="Q1424" s="14" t="s">
        <v>8327</v>
      </c>
      <c r="R1424" t="s">
        <v>8346</v>
      </c>
      <c r="S1424" s="20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10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110"/>
        <v>0</v>
      </c>
      <c r="P1425">
        <f t="shared" si="111"/>
        <v>100</v>
      </c>
      <c r="Q1425" s="14" t="s">
        <v>8327</v>
      </c>
      <c r="R1425" t="s">
        <v>8346</v>
      </c>
      <c r="S1425" s="20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10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110"/>
        <v>20</v>
      </c>
      <c r="P1426">
        <f t="shared" si="111"/>
        <v>109.07</v>
      </c>
      <c r="Q1426" s="14" t="s">
        <v>8327</v>
      </c>
      <c r="R1426" t="s">
        <v>8346</v>
      </c>
      <c r="S1426" s="20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10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110"/>
        <v>0</v>
      </c>
      <c r="P1427">
        <f t="shared" si="111"/>
        <v>0</v>
      </c>
      <c r="Q1427" s="14" t="s">
        <v>8327</v>
      </c>
      <c r="R1427" t="s">
        <v>8346</v>
      </c>
      <c r="S1427" s="20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10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110"/>
        <v>0</v>
      </c>
      <c r="P1428">
        <f t="shared" si="111"/>
        <v>0</v>
      </c>
      <c r="Q1428" s="14" t="s">
        <v>8327</v>
      </c>
      <c r="R1428" t="s">
        <v>8346</v>
      </c>
      <c r="S1428" s="20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10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110"/>
        <v>8</v>
      </c>
      <c r="P1429">
        <f t="shared" si="111"/>
        <v>104.75</v>
      </c>
      <c r="Q1429" s="14" t="s">
        <v>8327</v>
      </c>
      <c r="R1429" t="s">
        <v>8346</v>
      </c>
      <c r="S1429" s="20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10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110"/>
        <v>5</v>
      </c>
      <c r="P1430">
        <f t="shared" si="111"/>
        <v>15</v>
      </c>
      <c r="Q1430" s="14" t="s">
        <v>8327</v>
      </c>
      <c r="R1430" t="s">
        <v>8346</v>
      </c>
      <c r="S1430" s="20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10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110"/>
        <v>0</v>
      </c>
      <c r="P1431">
        <f t="shared" si="111"/>
        <v>0</v>
      </c>
      <c r="Q1431" s="14" t="s">
        <v>8327</v>
      </c>
      <c r="R1431" t="s">
        <v>8346</v>
      </c>
      <c r="S1431" s="20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10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110"/>
        <v>8</v>
      </c>
      <c r="P1432">
        <f t="shared" si="111"/>
        <v>80.599999999999994</v>
      </c>
      <c r="Q1432" s="14" t="s">
        <v>8327</v>
      </c>
      <c r="R1432" t="s">
        <v>8346</v>
      </c>
      <c r="S1432" s="20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10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110"/>
        <v>32</v>
      </c>
      <c r="P1433">
        <f t="shared" si="111"/>
        <v>115.55</v>
      </c>
      <c r="Q1433" s="14" t="s">
        <v>8327</v>
      </c>
      <c r="R1433" t="s">
        <v>8346</v>
      </c>
      <c r="S1433" s="20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10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110"/>
        <v>0</v>
      </c>
      <c r="P1434">
        <f t="shared" si="111"/>
        <v>0</v>
      </c>
      <c r="Q1434" s="14" t="s">
        <v>8327</v>
      </c>
      <c r="R1434" t="s">
        <v>8346</v>
      </c>
      <c r="S1434" s="20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10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110"/>
        <v>7</v>
      </c>
      <c r="P1435">
        <f t="shared" si="111"/>
        <v>80.5</v>
      </c>
      <c r="Q1435" s="14" t="s">
        <v>8327</v>
      </c>
      <c r="R1435" t="s">
        <v>8346</v>
      </c>
      <c r="S1435" s="20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10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110"/>
        <v>10</v>
      </c>
      <c r="P1436">
        <f t="shared" si="111"/>
        <v>744.55</v>
      </c>
      <c r="Q1436" s="14" t="s">
        <v>8327</v>
      </c>
      <c r="R1436" t="s">
        <v>8346</v>
      </c>
      <c r="S1436" s="20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10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110"/>
        <v>0</v>
      </c>
      <c r="P1437">
        <f t="shared" si="111"/>
        <v>7.5</v>
      </c>
      <c r="Q1437" s="14" t="s">
        <v>8327</v>
      </c>
      <c r="R1437" t="s">
        <v>8346</v>
      </c>
      <c r="S1437" s="20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10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110"/>
        <v>1</v>
      </c>
      <c r="P1438">
        <f t="shared" si="111"/>
        <v>38.5</v>
      </c>
      <c r="Q1438" s="14" t="s">
        <v>8327</v>
      </c>
      <c r="R1438" t="s">
        <v>8346</v>
      </c>
      <c r="S1438" s="20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10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110"/>
        <v>27</v>
      </c>
      <c r="P1439">
        <f t="shared" si="111"/>
        <v>36.68</v>
      </c>
      <c r="Q1439" s="14" t="s">
        <v>8327</v>
      </c>
      <c r="R1439" t="s">
        <v>8346</v>
      </c>
      <c r="S1439" s="20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10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110"/>
        <v>3</v>
      </c>
      <c r="P1440">
        <f t="shared" si="111"/>
        <v>75</v>
      </c>
      <c r="Q1440" s="14" t="s">
        <v>8327</v>
      </c>
      <c r="R1440" t="s">
        <v>8346</v>
      </c>
      <c r="S1440" s="20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10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110"/>
        <v>7</v>
      </c>
      <c r="P1441">
        <f t="shared" si="111"/>
        <v>30</v>
      </c>
      <c r="Q1441" s="14" t="s">
        <v>8327</v>
      </c>
      <c r="R1441" t="s">
        <v>8346</v>
      </c>
      <c r="S1441" s="20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10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110"/>
        <v>0</v>
      </c>
      <c r="P1442">
        <f t="shared" si="111"/>
        <v>1</v>
      </c>
      <c r="Q1442" s="14" t="s">
        <v>8327</v>
      </c>
      <c r="R1442" t="s">
        <v>8346</v>
      </c>
      <c r="S1442" s="20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10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110"/>
        <v>1</v>
      </c>
      <c r="P1443">
        <f t="shared" si="111"/>
        <v>673.33</v>
      </c>
      <c r="Q1443" s="14" t="s">
        <v>8327</v>
      </c>
      <c r="R1443" t="s">
        <v>8346</v>
      </c>
      <c r="S1443" s="20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10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110"/>
        <v>0</v>
      </c>
      <c r="P1444">
        <f t="shared" si="111"/>
        <v>0</v>
      </c>
      <c r="Q1444" s="14" t="s">
        <v>8327</v>
      </c>
      <c r="R1444" t="s">
        <v>8346</v>
      </c>
      <c r="S1444" s="20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10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110"/>
        <v>0</v>
      </c>
      <c r="P1445">
        <f t="shared" si="111"/>
        <v>0</v>
      </c>
      <c r="Q1445" s="14" t="s">
        <v>8327</v>
      </c>
      <c r="R1445" t="s">
        <v>8346</v>
      </c>
      <c r="S1445" s="20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10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110"/>
        <v>0</v>
      </c>
      <c r="P1446">
        <f t="shared" si="111"/>
        <v>0</v>
      </c>
      <c r="Q1446" s="14" t="s">
        <v>8327</v>
      </c>
      <c r="R1446" t="s">
        <v>8346</v>
      </c>
      <c r="S1446" s="20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10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110"/>
        <v>0</v>
      </c>
      <c r="P1447">
        <f t="shared" si="111"/>
        <v>0</v>
      </c>
      <c r="Q1447" s="14" t="s">
        <v>8327</v>
      </c>
      <c r="R1447" t="s">
        <v>8346</v>
      </c>
      <c r="S1447" s="20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10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110"/>
        <v>0</v>
      </c>
      <c r="P1448">
        <f t="shared" si="111"/>
        <v>0</v>
      </c>
      <c r="Q1448" s="14" t="s">
        <v>8327</v>
      </c>
      <c r="R1448" t="s">
        <v>8346</v>
      </c>
      <c r="S1448" s="20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10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110"/>
        <v>0</v>
      </c>
      <c r="P1449">
        <f t="shared" si="111"/>
        <v>25</v>
      </c>
      <c r="Q1449" s="14" t="s">
        <v>8327</v>
      </c>
      <c r="R1449" t="s">
        <v>8346</v>
      </c>
      <c r="S1449" s="20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10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110"/>
        <v>0</v>
      </c>
      <c r="P1450">
        <f t="shared" si="111"/>
        <v>0</v>
      </c>
      <c r="Q1450" s="14" t="s">
        <v>8327</v>
      </c>
      <c r="R1450" t="s">
        <v>8346</v>
      </c>
      <c r="S1450" s="20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10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110"/>
        <v>0</v>
      </c>
      <c r="P1451">
        <f t="shared" si="111"/>
        <v>0</v>
      </c>
      <c r="Q1451" s="14" t="s">
        <v>8327</v>
      </c>
      <c r="R1451" t="s">
        <v>8346</v>
      </c>
      <c r="S1451" s="20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10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110"/>
        <v>0</v>
      </c>
      <c r="P1452">
        <f t="shared" si="111"/>
        <v>1</v>
      </c>
      <c r="Q1452" s="14" t="s">
        <v>8327</v>
      </c>
      <c r="R1452" t="s">
        <v>8346</v>
      </c>
      <c r="S1452" s="20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10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110"/>
        <v>0</v>
      </c>
      <c r="P1453">
        <f t="shared" si="111"/>
        <v>1</v>
      </c>
      <c r="Q1453" s="14" t="s">
        <v>8327</v>
      </c>
      <c r="R1453" t="s">
        <v>8346</v>
      </c>
      <c r="S1453" s="20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10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110"/>
        <v>0</v>
      </c>
      <c r="P1454">
        <f t="shared" si="111"/>
        <v>0</v>
      </c>
      <c r="Q1454" s="14" t="s">
        <v>8327</v>
      </c>
      <c r="R1454" t="s">
        <v>8346</v>
      </c>
      <c r="S1454" s="20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10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110"/>
        <v>0</v>
      </c>
      <c r="P1455">
        <f t="shared" si="111"/>
        <v>0</v>
      </c>
      <c r="Q1455" s="14" t="s">
        <v>8327</v>
      </c>
      <c r="R1455" t="s">
        <v>8346</v>
      </c>
      <c r="S1455" s="20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10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110"/>
        <v>1</v>
      </c>
      <c r="P1456">
        <f t="shared" si="111"/>
        <v>15</v>
      </c>
      <c r="Q1456" s="14" t="s">
        <v>8327</v>
      </c>
      <c r="R1456" t="s">
        <v>8346</v>
      </c>
      <c r="S1456" s="20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10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110"/>
        <v>11</v>
      </c>
      <c r="P1457">
        <f t="shared" si="111"/>
        <v>225</v>
      </c>
      <c r="Q1457" s="14" t="s">
        <v>8327</v>
      </c>
      <c r="R1457" t="s">
        <v>8346</v>
      </c>
      <c r="S1457" s="20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10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110"/>
        <v>3</v>
      </c>
      <c r="P1458">
        <f t="shared" si="111"/>
        <v>48.33</v>
      </c>
      <c r="Q1458" s="14" t="s">
        <v>8327</v>
      </c>
      <c r="R1458" t="s">
        <v>8346</v>
      </c>
      <c r="S1458" s="20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10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110"/>
        <v>0</v>
      </c>
      <c r="P1459">
        <f t="shared" si="111"/>
        <v>0</v>
      </c>
      <c r="Q1459" s="14" t="s">
        <v>8327</v>
      </c>
      <c r="R1459" t="s">
        <v>8346</v>
      </c>
      <c r="S1459" s="20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10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110"/>
        <v>0</v>
      </c>
      <c r="P1460">
        <f t="shared" si="111"/>
        <v>0</v>
      </c>
      <c r="Q1460" s="14" t="s">
        <v>8327</v>
      </c>
      <c r="R1460" t="s">
        <v>8346</v>
      </c>
      <c r="S1460" s="20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10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110"/>
        <v>0</v>
      </c>
      <c r="P1461">
        <f t="shared" si="111"/>
        <v>0</v>
      </c>
      <c r="Q1461" s="14" t="s">
        <v>8327</v>
      </c>
      <c r="R1461" t="s">
        <v>8346</v>
      </c>
      <c r="S1461" s="20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10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110"/>
        <v>0</v>
      </c>
      <c r="P1462">
        <f t="shared" si="111"/>
        <v>0</v>
      </c>
      <c r="Q1462" s="14" t="s">
        <v>8327</v>
      </c>
      <c r="R1462" t="s">
        <v>8346</v>
      </c>
      <c r="S1462" s="20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10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110"/>
        <v>101</v>
      </c>
      <c r="P1463">
        <f t="shared" si="111"/>
        <v>44.67</v>
      </c>
      <c r="Q1463" s="14" t="s">
        <v>8327</v>
      </c>
      <c r="R1463" t="s">
        <v>8347</v>
      </c>
      <c r="S1463" s="20">
        <f t="shared" si="112"/>
        <v>41899.645300925928</v>
      </c>
      <c r="T1463" s="20">
        <f t="shared" si="113"/>
        <v>41933</v>
      </c>
      <c r="U146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10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110"/>
        <v>109</v>
      </c>
      <c r="P1464">
        <f t="shared" si="111"/>
        <v>28.94</v>
      </c>
      <c r="Q1464" s="14" t="s">
        <v>8327</v>
      </c>
      <c r="R1464" t="s">
        <v>8347</v>
      </c>
      <c r="S1464" s="20">
        <f t="shared" si="112"/>
        <v>41344.662858796299</v>
      </c>
      <c r="T1464" s="20">
        <f t="shared" si="113"/>
        <v>41374.662858796299</v>
      </c>
      <c r="U1464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10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110"/>
        <v>148</v>
      </c>
      <c r="P1465">
        <f t="shared" si="111"/>
        <v>35.44</v>
      </c>
      <c r="Q1465" s="14" t="s">
        <v>8327</v>
      </c>
      <c r="R1465" t="s">
        <v>8347</v>
      </c>
      <c r="S1465" s="20">
        <f t="shared" si="112"/>
        <v>41326.911319444444</v>
      </c>
      <c r="T1465" s="20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10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110"/>
        <v>163</v>
      </c>
      <c r="P1466">
        <f t="shared" si="111"/>
        <v>34.869999999999997</v>
      </c>
      <c r="Q1466" s="14" t="s">
        <v>8327</v>
      </c>
      <c r="R1466" t="s">
        <v>8347</v>
      </c>
      <c r="S1466" s="20">
        <f t="shared" si="112"/>
        <v>41291.661550925928</v>
      </c>
      <c r="T1466" s="20">
        <f t="shared" si="113"/>
        <v>41321.661550925928</v>
      </c>
      <c r="U1466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10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110"/>
        <v>456</v>
      </c>
      <c r="P1467">
        <f t="shared" si="111"/>
        <v>52.62</v>
      </c>
      <c r="Q1467" s="14" t="s">
        <v>8327</v>
      </c>
      <c r="R1467" t="s">
        <v>8347</v>
      </c>
      <c r="S1467" s="20">
        <f t="shared" si="112"/>
        <v>40959.734398148146</v>
      </c>
      <c r="T1467" s="20">
        <f t="shared" si="113"/>
        <v>40990.125</v>
      </c>
      <c r="U1467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10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110"/>
        <v>108</v>
      </c>
      <c r="P1468">
        <f t="shared" si="111"/>
        <v>69.599999999999994</v>
      </c>
      <c r="Q1468" s="14" t="s">
        <v>8327</v>
      </c>
      <c r="R1468" t="s">
        <v>8347</v>
      </c>
      <c r="S1468" s="20">
        <f t="shared" si="112"/>
        <v>42340.172060185185</v>
      </c>
      <c r="T1468" s="20">
        <f t="shared" si="113"/>
        <v>42381.208333333328</v>
      </c>
      <c r="U1468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10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110"/>
        <v>115</v>
      </c>
      <c r="P1469">
        <f t="shared" si="111"/>
        <v>76.72</v>
      </c>
      <c r="Q1469" s="14" t="s">
        <v>8327</v>
      </c>
      <c r="R1469" t="s">
        <v>8347</v>
      </c>
      <c r="S1469" s="20">
        <f t="shared" si="112"/>
        <v>40933.80190972222</v>
      </c>
      <c r="T1469" s="20">
        <f t="shared" si="113"/>
        <v>40993.760243055556</v>
      </c>
      <c r="U1469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10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110"/>
        <v>102</v>
      </c>
      <c r="P1470">
        <f t="shared" si="111"/>
        <v>33.19</v>
      </c>
      <c r="Q1470" s="14" t="s">
        <v>8327</v>
      </c>
      <c r="R1470" t="s">
        <v>8347</v>
      </c>
      <c r="S1470" s="20">
        <f t="shared" si="112"/>
        <v>40646.014456018522</v>
      </c>
      <c r="T1470" s="20">
        <f t="shared" si="113"/>
        <v>40706.014456018522</v>
      </c>
      <c r="U1470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10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110"/>
        <v>108</v>
      </c>
      <c r="P1471">
        <f t="shared" si="111"/>
        <v>149.46</v>
      </c>
      <c r="Q1471" s="14" t="s">
        <v>8327</v>
      </c>
      <c r="R1471" t="s">
        <v>8347</v>
      </c>
      <c r="S1471" s="20">
        <f t="shared" si="112"/>
        <v>41290.598483796297</v>
      </c>
      <c r="T1471" s="20">
        <f t="shared" si="113"/>
        <v>41320.598483796297</v>
      </c>
      <c r="U1471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10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110"/>
        <v>125</v>
      </c>
      <c r="P1472">
        <f t="shared" si="111"/>
        <v>23.17</v>
      </c>
      <c r="Q1472" s="14" t="s">
        <v>8327</v>
      </c>
      <c r="R1472" t="s">
        <v>8347</v>
      </c>
      <c r="S1472" s="20">
        <f t="shared" si="112"/>
        <v>41250.827118055553</v>
      </c>
      <c r="T1472" s="20">
        <f t="shared" si="113"/>
        <v>41271.827118055553</v>
      </c>
      <c r="U147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10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110"/>
        <v>104</v>
      </c>
      <c r="P1473">
        <f t="shared" si="111"/>
        <v>96.88</v>
      </c>
      <c r="Q1473" s="14" t="s">
        <v>8327</v>
      </c>
      <c r="R1473" t="s">
        <v>8347</v>
      </c>
      <c r="S1473" s="20">
        <f t="shared" si="112"/>
        <v>42073.957569444443</v>
      </c>
      <c r="T1473" s="20">
        <f t="shared" si="113"/>
        <v>42103.957569444443</v>
      </c>
      <c r="U147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10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ref="O1474:O1537" si="115">ROUND(E1474/D1474*100,0)</f>
        <v>139</v>
      </c>
      <c r="P1474">
        <f t="shared" ref="P1474:P1537" si="116">IFERROR(ROUND(E1474/L1474,2),0)</f>
        <v>103.2</v>
      </c>
      <c r="Q1474" s="14" t="s">
        <v>8327</v>
      </c>
      <c r="R1474" t="s">
        <v>8347</v>
      </c>
      <c r="S1474" s="20">
        <f t="shared" ref="S1474:S1537" si="117">(((J1474/60)/60)/24)+DATE(1970,1,1)</f>
        <v>41533.542858796296</v>
      </c>
      <c r="T1474" s="20">
        <f t="shared" ref="T1474:T1537" si="118">(((I1474/60)/60)/24)+DATE(1970,1,1)</f>
        <v>41563.542858796296</v>
      </c>
      <c r="U1474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10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si="115"/>
        <v>121</v>
      </c>
      <c r="P1475">
        <f t="shared" si="116"/>
        <v>38.46</v>
      </c>
      <c r="Q1475" s="14" t="s">
        <v>8327</v>
      </c>
      <c r="R1475" t="s">
        <v>8347</v>
      </c>
      <c r="S1475" s="20">
        <f t="shared" si="117"/>
        <v>40939.979618055557</v>
      </c>
      <c r="T1475" s="20">
        <f t="shared" si="118"/>
        <v>40969.979618055557</v>
      </c>
      <c r="U1475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10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115"/>
        <v>112</v>
      </c>
      <c r="P1476">
        <f t="shared" si="116"/>
        <v>44.32</v>
      </c>
      <c r="Q1476" s="14" t="s">
        <v>8327</v>
      </c>
      <c r="R1476" t="s">
        <v>8347</v>
      </c>
      <c r="S1476" s="20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10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115"/>
        <v>189</v>
      </c>
      <c r="P1477">
        <f t="shared" si="116"/>
        <v>64.17</v>
      </c>
      <c r="Q1477" s="14" t="s">
        <v>8327</v>
      </c>
      <c r="R1477" t="s">
        <v>8347</v>
      </c>
      <c r="S1477" s="20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10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115"/>
        <v>662</v>
      </c>
      <c r="P1478">
        <f t="shared" si="116"/>
        <v>43.33</v>
      </c>
      <c r="Q1478" s="14" t="s">
        <v>8327</v>
      </c>
      <c r="R1478" t="s">
        <v>8347</v>
      </c>
      <c r="S1478" s="20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10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115"/>
        <v>111</v>
      </c>
      <c r="P1479">
        <f t="shared" si="116"/>
        <v>90.5</v>
      </c>
      <c r="Q1479" s="14" t="s">
        <v>8327</v>
      </c>
      <c r="R1479" t="s">
        <v>8347</v>
      </c>
      <c r="S1479" s="20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10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115"/>
        <v>1182</v>
      </c>
      <c r="P1480">
        <f t="shared" si="116"/>
        <v>29.19</v>
      </c>
      <c r="Q1480" s="14" t="s">
        <v>8327</v>
      </c>
      <c r="R1480" t="s">
        <v>8347</v>
      </c>
      <c r="S1480" s="20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10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115"/>
        <v>137</v>
      </c>
      <c r="P1481">
        <f t="shared" si="116"/>
        <v>30.96</v>
      </c>
      <c r="Q1481" s="14" t="s">
        <v>8327</v>
      </c>
      <c r="R1481" t="s">
        <v>8347</v>
      </c>
      <c r="S1481" s="20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10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115"/>
        <v>117</v>
      </c>
      <c r="P1482">
        <f t="shared" si="116"/>
        <v>92.16</v>
      </c>
      <c r="Q1482" s="14" t="s">
        <v>8327</v>
      </c>
      <c r="R1482" t="s">
        <v>8347</v>
      </c>
      <c r="S1482" s="20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10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115"/>
        <v>2</v>
      </c>
      <c r="P1483">
        <f t="shared" si="116"/>
        <v>17.5</v>
      </c>
      <c r="Q1483" s="14" t="s">
        <v>8327</v>
      </c>
      <c r="R1483" t="s">
        <v>8329</v>
      </c>
      <c r="S1483" s="20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10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115"/>
        <v>0</v>
      </c>
      <c r="P1484">
        <f t="shared" si="116"/>
        <v>5</v>
      </c>
      <c r="Q1484" s="14" t="s">
        <v>8327</v>
      </c>
      <c r="R1484" t="s">
        <v>8329</v>
      </c>
      <c r="S1484" s="20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10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115"/>
        <v>1</v>
      </c>
      <c r="P1485">
        <f t="shared" si="116"/>
        <v>25</v>
      </c>
      <c r="Q1485" s="14" t="s">
        <v>8327</v>
      </c>
      <c r="R1485" t="s">
        <v>8329</v>
      </c>
      <c r="S1485" s="20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10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115"/>
        <v>0</v>
      </c>
      <c r="P1486">
        <f t="shared" si="116"/>
        <v>0</v>
      </c>
      <c r="Q1486" s="14" t="s">
        <v>8327</v>
      </c>
      <c r="R1486" t="s">
        <v>8329</v>
      </c>
      <c r="S1486" s="20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10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115"/>
        <v>2</v>
      </c>
      <c r="P1487">
        <f t="shared" si="116"/>
        <v>50</v>
      </c>
      <c r="Q1487" s="14" t="s">
        <v>8327</v>
      </c>
      <c r="R1487" t="s">
        <v>8329</v>
      </c>
      <c r="S1487" s="20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10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115"/>
        <v>0</v>
      </c>
      <c r="P1488">
        <f t="shared" si="116"/>
        <v>16</v>
      </c>
      <c r="Q1488" s="14" t="s">
        <v>8327</v>
      </c>
      <c r="R1488" t="s">
        <v>8329</v>
      </c>
      <c r="S1488" s="20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10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115"/>
        <v>0</v>
      </c>
      <c r="P1489">
        <f t="shared" si="116"/>
        <v>0</v>
      </c>
      <c r="Q1489" s="14" t="s">
        <v>8327</v>
      </c>
      <c r="R1489" t="s">
        <v>8329</v>
      </c>
      <c r="S1489" s="20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10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115"/>
        <v>2</v>
      </c>
      <c r="P1490">
        <f t="shared" si="116"/>
        <v>60</v>
      </c>
      <c r="Q1490" s="14" t="s">
        <v>8327</v>
      </c>
      <c r="R1490" t="s">
        <v>8329</v>
      </c>
      <c r="S1490" s="20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10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115"/>
        <v>0</v>
      </c>
      <c r="P1491">
        <f t="shared" si="116"/>
        <v>0</v>
      </c>
      <c r="Q1491" s="14" t="s">
        <v>8327</v>
      </c>
      <c r="R1491" t="s">
        <v>8329</v>
      </c>
      <c r="S1491" s="20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10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115"/>
        <v>31</v>
      </c>
      <c r="P1492">
        <f t="shared" si="116"/>
        <v>47.11</v>
      </c>
      <c r="Q1492" s="14" t="s">
        <v>8327</v>
      </c>
      <c r="R1492" t="s">
        <v>8329</v>
      </c>
      <c r="S1492" s="20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10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115"/>
        <v>8</v>
      </c>
      <c r="P1493">
        <f t="shared" si="116"/>
        <v>100</v>
      </c>
      <c r="Q1493" s="14" t="s">
        <v>8327</v>
      </c>
      <c r="R1493" t="s">
        <v>8329</v>
      </c>
      <c r="S1493" s="20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10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115"/>
        <v>1</v>
      </c>
      <c r="P1494">
        <f t="shared" si="116"/>
        <v>15</v>
      </c>
      <c r="Q1494" s="14" t="s">
        <v>8327</v>
      </c>
      <c r="R1494" t="s">
        <v>8329</v>
      </c>
      <c r="S1494" s="20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10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115"/>
        <v>0</v>
      </c>
      <c r="P1495">
        <f t="shared" si="116"/>
        <v>0</v>
      </c>
      <c r="Q1495" s="14" t="s">
        <v>8327</v>
      </c>
      <c r="R1495" t="s">
        <v>8329</v>
      </c>
      <c r="S1495" s="20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10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115"/>
        <v>9</v>
      </c>
      <c r="P1496">
        <f t="shared" si="116"/>
        <v>40.450000000000003</v>
      </c>
      <c r="Q1496" s="14" t="s">
        <v>8327</v>
      </c>
      <c r="R1496" t="s">
        <v>8329</v>
      </c>
      <c r="S1496" s="20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10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115"/>
        <v>0</v>
      </c>
      <c r="P1497">
        <f t="shared" si="116"/>
        <v>0</v>
      </c>
      <c r="Q1497" s="14" t="s">
        <v>8327</v>
      </c>
      <c r="R1497" t="s">
        <v>8329</v>
      </c>
      <c r="S1497" s="20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10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115"/>
        <v>0</v>
      </c>
      <c r="P1498">
        <f t="shared" si="116"/>
        <v>0</v>
      </c>
      <c r="Q1498" s="14" t="s">
        <v>8327</v>
      </c>
      <c r="R1498" t="s">
        <v>8329</v>
      </c>
      <c r="S1498" s="20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10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115"/>
        <v>0</v>
      </c>
      <c r="P1499">
        <f t="shared" si="116"/>
        <v>1</v>
      </c>
      <c r="Q1499" s="14" t="s">
        <v>8327</v>
      </c>
      <c r="R1499" t="s">
        <v>8329</v>
      </c>
      <c r="S1499" s="20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10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115"/>
        <v>2</v>
      </c>
      <c r="P1500">
        <f t="shared" si="116"/>
        <v>19</v>
      </c>
      <c r="Q1500" s="14" t="s">
        <v>8327</v>
      </c>
      <c r="R1500" t="s">
        <v>8329</v>
      </c>
      <c r="S1500" s="20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10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115"/>
        <v>0</v>
      </c>
      <c r="P1501">
        <f t="shared" si="116"/>
        <v>5</v>
      </c>
      <c r="Q1501" s="14" t="s">
        <v>8327</v>
      </c>
      <c r="R1501" t="s">
        <v>8329</v>
      </c>
      <c r="S1501" s="20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10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115"/>
        <v>25</v>
      </c>
      <c r="P1502">
        <f t="shared" si="116"/>
        <v>46.73</v>
      </c>
      <c r="Q1502" s="14" t="s">
        <v>8327</v>
      </c>
      <c r="R1502" t="s">
        <v>8329</v>
      </c>
      <c r="S1502" s="20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10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115"/>
        <v>166</v>
      </c>
      <c r="P1503">
        <f t="shared" si="116"/>
        <v>97.73</v>
      </c>
      <c r="Q1503" s="14" t="s">
        <v>8343</v>
      </c>
      <c r="R1503" t="s">
        <v>8344</v>
      </c>
      <c r="S1503" s="20">
        <f t="shared" si="117"/>
        <v>42163.583599537036</v>
      </c>
      <c r="T1503" s="20">
        <f t="shared" si="118"/>
        <v>42193.583599537036</v>
      </c>
      <c r="U150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10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115"/>
        <v>101</v>
      </c>
      <c r="P1504">
        <f t="shared" si="116"/>
        <v>67.84</v>
      </c>
      <c r="Q1504" s="14" t="s">
        <v>8343</v>
      </c>
      <c r="R1504" t="s">
        <v>8344</v>
      </c>
      <c r="S1504" s="20">
        <f t="shared" si="117"/>
        <v>42426.542592592596</v>
      </c>
      <c r="T1504" s="20">
        <f t="shared" si="118"/>
        <v>42454.916666666672</v>
      </c>
      <c r="U1504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10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115"/>
        <v>108</v>
      </c>
      <c r="P1505">
        <f t="shared" si="116"/>
        <v>56.98</v>
      </c>
      <c r="Q1505" s="14" t="s">
        <v>8343</v>
      </c>
      <c r="R1505" t="s">
        <v>8344</v>
      </c>
      <c r="S1505" s="20">
        <f t="shared" si="117"/>
        <v>42606.347233796296</v>
      </c>
      <c r="T1505" s="20">
        <f t="shared" si="118"/>
        <v>42666.347233796296</v>
      </c>
      <c r="U1505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10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115"/>
        <v>278</v>
      </c>
      <c r="P1506">
        <f t="shared" si="116"/>
        <v>67.16</v>
      </c>
      <c r="Q1506" s="14" t="s">
        <v>8343</v>
      </c>
      <c r="R1506" t="s">
        <v>8344</v>
      </c>
      <c r="S1506" s="20">
        <f t="shared" si="117"/>
        <v>41772.657685185186</v>
      </c>
      <c r="T1506" s="20">
        <f t="shared" si="118"/>
        <v>41800.356249999997</v>
      </c>
      <c r="U1506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10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115"/>
        <v>104</v>
      </c>
      <c r="P1507">
        <f t="shared" si="116"/>
        <v>48.04</v>
      </c>
      <c r="Q1507" s="14" t="s">
        <v>8343</v>
      </c>
      <c r="R1507" t="s">
        <v>8344</v>
      </c>
      <c r="S1507" s="20">
        <f t="shared" si="117"/>
        <v>42414.44332175926</v>
      </c>
      <c r="T1507" s="20">
        <f t="shared" si="118"/>
        <v>42451.834027777775</v>
      </c>
      <c r="U1507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10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115"/>
        <v>111</v>
      </c>
      <c r="P1508">
        <f t="shared" si="116"/>
        <v>38.86</v>
      </c>
      <c r="Q1508" s="14" t="s">
        <v>8343</v>
      </c>
      <c r="R1508" t="s">
        <v>8344</v>
      </c>
      <c r="S1508" s="20">
        <f t="shared" si="117"/>
        <v>41814.785925925928</v>
      </c>
      <c r="T1508" s="20">
        <f t="shared" si="118"/>
        <v>41844.785925925928</v>
      </c>
      <c r="U1508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10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115"/>
        <v>215</v>
      </c>
      <c r="P1509">
        <f t="shared" si="116"/>
        <v>78.180000000000007</v>
      </c>
      <c r="Q1509" s="14" t="s">
        <v>8343</v>
      </c>
      <c r="R1509" t="s">
        <v>8344</v>
      </c>
      <c r="S1509" s="20">
        <f t="shared" si="117"/>
        <v>40254.450335648151</v>
      </c>
      <c r="T1509" s="20">
        <f t="shared" si="118"/>
        <v>40313.340277777781</v>
      </c>
      <c r="U1509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10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115"/>
        <v>111</v>
      </c>
      <c r="P1510">
        <f t="shared" si="116"/>
        <v>97.11</v>
      </c>
      <c r="Q1510" s="14" t="s">
        <v>8343</v>
      </c>
      <c r="R1510" t="s">
        <v>8344</v>
      </c>
      <c r="S1510" s="20">
        <f t="shared" si="117"/>
        <v>41786.614363425928</v>
      </c>
      <c r="T1510" s="20">
        <f t="shared" si="118"/>
        <v>41817.614363425928</v>
      </c>
      <c r="U1510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10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115"/>
        <v>124</v>
      </c>
      <c r="P1511">
        <f t="shared" si="116"/>
        <v>110.39</v>
      </c>
      <c r="Q1511" s="14" t="s">
        <v>8343</v>
      </c>
      <c r="R1511" t="s">
        <v>8344</v>
      </c>
      <c r="S1511" s="20">
        <f t="shared" si="117"/>
        <v>42751.533391203702</v>
      </c>
      <c r="T1511" s="20">
        <f t="shared" si="118"/>
        <v>42780.957638888889</v>
      </c>
      <c r="U1511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10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115"/>
        <v>101</v>
      </c>
      <c r="P1512">
        <f t="shared" si="116"/>
        <v>39.92</v>
      </c>
      <c r="Q1512" s="14" t="s">
        <v>8343</v>
      </c>
      <c r="R1512" t="s">
        <v>8344</v>
      </c>
      <c r="S1512" s="20">
        <f t="shared" si="117"/>
        <v>41809.385162037033</v>
      </c>
      <c r="T1512" s="20">
        <f t="shared" si="118"/>
        <v>41839.385162037033</v>
      </c>
      <c r="U151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10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115"/>
        <v>112</v>
      </c>
      <c r="P1513">
        <f t="shared" si="116"/>
        <v>75.98</v>
      </c>
      <c r="Q1513" s="14" t="s">
        <v>8343</v>
      </c>
      <c r="R1513" t="s">
        <v>8344</v>
      </c>
      <c r="S1513" s="20">
        <f t="shared" si="117"/>
        <v>42296.583379629628</v>
      </c>
      <c r="T1513" s="20">
        <f t="shared" si="118"/>
        <v>42326.625046296293</v>
      </c>
      <c r="U151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10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115"/>
        <v>559</v>
      </c>
      <c r="P1514">
        <f t="shared" si="116"/>
        <v>58.38</v>
      </c>
      <c r="Q1514" s="14" t="s">
        <v>8343</v>
      </c>
      <c r="R1514" t="s">
        <v>8344</v>
      </c>
      <c r="S1514" s="20">
        <f t="shared" si="117"/>
        <v>42741.684479166666</v>
      </c>
      <c r="T1514" s="20">
        <f t="shared" si="118"/>
        <v>42771.684479166666</v>
      </c>
      <c r="U1514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10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115"/>
        <v>150</v>
      </c>
      <c r="P1515">
        <f t="shared" si="116"/>
        <v>55.82</v>
      </c>
      <c r="Q1515" s="14" t="s">
        <v>8343</v>
      </c>
      <c r="R1515" t="s">
        <v>8344</v>
      </c>
      <c r="S1515" s="20">
        <f t="shared" si="117"/>
        <v>41806.637337962966</v>
      </c>
      <c r="T1515" s="20">
        <f t="shared" si="118"/>
        <v>41836.637337962966</v>
      </c>
      <c r="U1515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10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115"/>
        <v>106</v>
      </c>
      <c r="P1516">
        <f t="shared" si="116"/>
        <v>151.24</v>
      </c>
      <c r="Q1516" s="14" t="s">
        <v>8343</v>
      </c>
      <c r="R1516" t="s">
        <v>8344</v>
      </c>
      <c r="S1516" s="20">
        <f t="shared" si="117"/>
        <v>42234.597685185188</v>
      </c>
      <c r="T1516" s="20">
        <f t="shared" si="118"/>
        <v>42274.597685185188</v>
      </c>
      <c r="U1516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10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115"/>
        <v>157</v>
      </c>
      <c r="P1517">
        <f t="shared" si="116"/>
        <v>849.67</v>
      </c>
      <c r="Q1517" s="14" t="s">
        <v>8343</v>
      </c>
      <c r="R1517" t="s">
        <v>8344</v>
      </c>
      <c r="S1517" s="20">
        <f t="shared" si="117"/>
        <v>42415.253437499996</v>
      </c>
      <c r="T1517" s="20">
        <f t="shared" si="118"/>
        <v>42445.211770833332</v>
      </c>
      <c r="U1517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10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115"/>
        <v>109</v>
      </c>
      <c r="P1518">
        <f t="shared" si="116"/>
        <v>159.24</v>
      </c>
      <c r="Q1518" s="14" t="s">
        <v>8343</v>
      </c>
      <c r="R1518" t="s">
        <v>8344</v>
      </c>
      <c r="S1518" s="20">
        <f t="shared" si="117"/>
        <v>42619.466342592597</v>
      </c>
      <c r="T1518" s="20">
        <f t="shared" si="118"/>
        <v>42649.583333333328</v>
      </c>
      <c r="U1518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10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115"/>
        <v>162</v>
      </c>
      <c r="P1519">
        <f t="shared" si="116"/>
        <v>39.51</v>
      </c>
      <c r="Q1519" s="14" t="s">
        <v>8343</v>
      </c>
      <c r="R1519" t="s">
        <v>8344</v>
      </c>
      <c r="S1519" s="20">
        <f t="shared" si="117"/>
        <v>41948.56658564815</v>
      </c>
      <c r="T1519" s="20">
        <f t="shared" si="118"/>
        <v>41979.25</v>
      </c>
      <c r="U1519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10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115"/>
        <v>205</v>
      </c>
      <c r="P1520">
        <f t="shared" si="116"/>
        <v>130.53</v>
      </c>
      <c r="Q1520" s="14" t="s">
        <v>8343</v>
      </c>
      <c r="R1520" t="s">
        <v>8344</v>
      </c>
      <c r="S1520" s="20">
        <f t="shared" si="117"/>
        <v>41760.8200462963</v>
      </c>
      <c r="T1520" s="20">
        <f t="shared" si="118"/>
        <v>41790.8200462963</v>
      </c>
      <c r="U1520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10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115"/>
        <v>103</v>
      </c>
      <c r="P1521">
        <f t="shared" si="116"/>
        <v>64.16</v>
      </c>
      <c r="Q1521" s="14" t="s">
        <v>8343</v>
      </c>
      <c r="R1521" t="s">
        <v>8344</v>
      </c>
      <c r="S1521" s="20">
        <f t="shared" si="117"/>
        <v>41782.741701388892</v>
      </c>
      <c r="T1521" s="20">
        <f t="shared" si="118"/>
        <v>41810.915972222225</v>
      </c>
      <c r="U1521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10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115"/>
        <v>103</v>
      </c>
      <c r="P1522">
        <f t="shared" si="116"/>
        <v>111.53</v>
      </c>
      <c r="Q1522" s="14" t="s">
        <v>8343</v>
      </c>
      <c r="R1522" t="s">
        <v>8344</v>
      </c>
      <c r="S1522" s="20">
        <f t="shared" si="117"/>
        <v>41955.857789351852</v>
      </c>
      <c r="T1522" s="20">
        <f t="shared" si="118"/>
        <v>41992.166666666672</v>
      </c>
      <c r="U15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10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115"/>
        <v>107</v>
      </c>
      <c r="P1523">
        <f t="shared" si="116"/>
        <v>170.45</v>
      </c>
      <c r="Q1523" s="14" t="s">
        <v>8343</v>
      </c>
      <c r="R1523" t="s">
        <v>8344</v>
      </c>
      <c r="S1523" s="20">
        <f t="shared" si="117"/>
        <v>42493.167719907404</v>
      </c>
      <c r="T1523" s="20">
        <f t="shared" si="118"/>
        <v>42528.167719907404</v>
      </c>
      <c r="U15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10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115"/>
        <v>139</v>
      </c>
      <c r="P1524">
        <f t="shared" si="116"/>
        <v>133.74</v>
      </c>
      <c r="Q1524" s="14" t="s">
        <v>8343</v>
      </c>
      <c r="R1524" t="s">
        <v>8344</v>
      </c>
      <c r="S1524" s="20">
        <f t="shared" si="117"/>
        <v>41899.830312500002</v>
      </c>
      <c r="T1524" s="20">
        <f t="shared" si="118"/>
        <v>41929.830312500002</v>
      </c>
      <c r="U1524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10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115"/>
        <v>125</v>
      </c>
      <c r="P1525">
        <f t="shared" si="116"/>
        <v>95.83</v>
      </c>
      <c r="Q1525" s="14" t="s">
        <v>8343</v>
      </c>
      <c r="R1525" t="s">
        <v>8344</v>
      </c>
      <c r="S1525" s="20">
        <f t="shared" si="117"/>
        <v>41964.751342592594</v>
      </c>
      <c r="T1525" s="20">
        <f t="shared" si="118"/>
        <v>41996</v>
      </c>
      <c r="U1525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10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115"/>
        <v>207</v>
      </c>
      <c r="P1526">
        <f t="shared" si="116"/>
        <v>221.79</v>
      </c>
      <c r="Q1526" s="14" t="s">
        <v>8343</v>
      </c>
      <c r="R1526" t="s">
        <v>8344</v>
      </c>
      <c r="S1526" s="20">
        <f t="shared" si="117"/>
        <v>42756.501041666663</v>
      </c>
      <c r="T1526" s="20">
        <f t="shared" si="118"/>
        <v>42786.501041666663</v>
      </c>
      <c r="U1526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10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115"/>
        <v>174</v>
      </c>
      <c r="P1527">
        <f t="shared" si="116"/>
        <v>32.32</v>
      </c>
      <c r="Q1527" s="14" t="s">
        <v>8343</v>
      </c>
      <c r="R1527" t="s">
        <v>8344</v>
      </c>
      <c r="S1527" s="20">
        <f t="shared" si="117"/>
        <v>42570.702986111108</v>
      </c>
      <c r="T1527" s="20">
        <f t="shared" si="118"/>
        <v>42600.702986111108</v>
      </c>
      <c r="U1527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10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115"/>
        <v>120</v>
      </c>
      <c r="P1528">
        <f t="shared" si="116"/>
        <v>98.84</v>
      </c>
      <c r="Q1528" s="14" t="s">
        <v>8343</v>
      </c>
      <c r="R1528" t="s">
        <v>8344</v>
      </c>
      <c r="S1528" s="20">
        <f t="shared" si="117"/>
        <v>42339.276006944448</v>
      </c>
      <c r="T1528" s="20">
        <f t="shared" si="118"/>
        <v>42388.276006944448</v>
      </c>
      <c r="U1528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10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115"/>
        <v>110</v>
      </c>
      <c r="P1529">
        <f t="shared" si="116"/>
        <v>55.22</v>
      </c>
      <c r="Q1529" s="14" t="s">
        <v>8343</v>
      </c>
      <c r="R1529" t="s">
        <v>8344</v>
      </c>
      <c r="S1529" s="20">
        <f t="shared" si="117"/>
        <v>42780.600532407407</v>
      </c>
      <c r="T1529" s="20">
        <f t="shared" si="118"/>
        <v>42808.558865740735</v>
      </c>
      <c r="U1529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10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115"/>
        <v>282</v>
      </c>
      <c r="P1530">
        <f t="shared" si="116"/>
        <v>52.79</v>
      </c>
      <c r="Q1530" s="14" t="s">
        <v>8343</v>
      </c>
      <c r="R1530" t="s">
        <v>8344</v>
      </c>
      <c r="S1530" s="20">
        <f t="shared" si="117"/>
        <v>42736.732893518521</v>
      </c>
      <c r="T1530" s="20">
        <f t="shared" si="118"/>
        <v>42767</v>
      </c>
      <c r="U1530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10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115"/>
        <v>101</v>
      </c>
      <c r="P1531">
        <f t="shared" si="116"/>
        <v>135.66999999999999</v>
      </c>
      <c r="Q1531" s="14" t="s">
        <v>8343</v>
      </c>
      <c r="R1531" t="s">
        <v>8344</v>
      </c>
      <c r="S1531" s="20">
        <f t="shared" si="117"/>
        <v>42052.628703703704</v>
      </c>
      <c r="T1531" s="20">
        <f t="shared" si="118"/>
        <v>42082.587037037039</v>
      </c>
      <c r="U1531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10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115"/>
        <v>135</v>
      </c>
      <c r="P1532">
        <f t="shared" si="116"/>
        <v>53.99</v>
      </c>
      <c r="Q1532" s="14" t="s">
        <v>8343</v>
      </c>
      <c r="R1532" t="s">
        <v>8344</v>
      </c>
      <c r="S1532" s="20">
        <f t="shared" si="117"/>
        <v>42275.767303240747</v>
      </c>
      <c r="T1532" s="20">
        <f t="shared" si="118"/>
        <v>42300.767303240747</v>
      </c>
      <c r="U153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10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115"/>
        <v>176</v>
      </c>
      <c r="P1533">
        <f t="shared" si="116"/>
        <v>56.64</v>
      </c>
      <c r="Q1533" s="14" t="s">
        <v>8343</v>
      </c>
      <c r="R1533" t="s">
        <v>8344</v>
      </c>
      <c r="S1533" s="20">
        <f t="shared" si="117"/>
        <v>41941.802384259259</v>
      </c>
      <c r="T1533" s="20">
        <f t="shared" si="118"/>
        <v>41974.125</v>
      </c>
      <c r="U153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10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115"/>
        <v>484</v>
      </c>
      <c r="P1534">
        <f t="shared" si="116"/>
        <v>82.32</v>
      </c>
      <c r="Q1534" s="14" t="s">
        <v>8343</v>
      </c>
      <c r="R1534" t="s">
        <v>8344</v>
      </c>
      <c r="S1534" s="20">
        <f t="shared" si="117"/>
        <v>42391.475289351853</v>
      </c>
      <c r="T1534" s="20">
        <f t="shared" si="118"/>
        <v>42415.625</v>
      </c>
      <c r="U1534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10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115"/>
        <v>145</v>
      </c>
      <c r="P1535">
        <f t="shared" si="116"/>
        <v>88.26</v>
      </c>
      <c r="Q1535" s="14" t="s">
        <v>8343</v>
      </c>
      <c r="R1535" t="s">
        <v>8344</v>
      </c>
      <c r="S1535" s="20">
        <f t="shared" si="117"/>
        <v>42443.00204861111</v>
      </c>
      <c r="T1535" s="20">
        <f t="shared" si="118"/>
        <v>42492.165972222225</v>
      </c>
      <c r="U1535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10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115"/>
        <v>418</v>
      </c>
      <c r="P1536">
        <f t="shared" si="116"/>
        <v>84.91</v>
      </c>
      <c r="Q1536" s="14" t="s">
        <v>8343</v>
      </c>
      <c r="R1536" t="s">
        <v>8344</v>
      </c>
      <c r="S1536" s="20">
        <f t="shared" si="117"/>
        <v>42221.67432870371</v>
      </c>
      <c r="T1536" s="20">
        <f t="shared" si="118"/>
        <v>42251.67432870371</v>
      </c>
      <c r="U1536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10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115"/>
        <v>132</v>
      </c>
      <c r="P1537">
        <f t="shared" si="116"/>
        <v>48.15</v>
      </c>
      <c r="Q1537" s="14" t="s">
        <v>8343</v>
      </c>
      <c r="R1537" t="s">
        <v>8344</v>
      </c>
      <c r="S1537" s="20">
        <f t="shared" si="117"/>
        <v>42484.829062500001</v>
      </c>
      <c r="T1537" s="20">
        <f t="shared" si="118"/>
        <v>42513.916666666672</v>
      </c>
      <c r="U1537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10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ref="O1538:O1601" si="120">ROUND(E1538/D1538*100,0)</f>
        <v>250</v>
      </c>
      <c r="P1538">
        <f t="shared" ref="P1538:P1601" si="121">IFERROR(ROUND(E1538/L1538,2),0)</f>
        <v>66.02</v>
      </c>
      <c r="Q1538" s="14" t="s">
        <v>8343</v>
      </c>
      <c r="R1538" t="s">
        <v>8344</v>
      </c>
      <c r="S1538" s="20">
        <f t="shared" ref="S1538:S1601" si="122">(((J1538/60)/60)/24)+DATE(1970,1,1)</f>
        <v>42213.802199074074</v>
      </c>
      <c r="T1538" s="20">
        <f t="shared" ref="T1538:T1601" si="123">(((I1538/60)/60)/24)+DATE(1970,1,1)</f>
        <v>42243.802199074074</v>
      </c>
      <c r="U1538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10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si="120"/>
        <v>180</v>
      </c>
      <c r="P1539">
        <f t="shared" si="121"/>
        <v>96.38</v>
      </c>
      <c r="Q1539" s="14" t="s">
        <v>8343</v>
      </c>
      <c r="R1539" t="s">
        <v>8344</v>
      </c>
      <c r="S1539" s="20">
        <f t="shared" si="122"/>
        <v>42552.315127314811</v>
      </c>
      <c r="T1539" s="20">
        <f t="shared" si="123"/>
        <v>42588.75</v>
      </c>
      <c r="U1539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10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120"/>
        <v>103</v>
      </c>
      <c r="P1540">
        <f t="shared" si="121"/>
        <v>156.16999999999999</v>
      </c>
      <c r="Q1540" s="14" t="s">
        <v>8343</v>
      </c>
      <c r="R1540" t="s">
        <v>8344</v>
      </c>
      <c r="S1540" s="20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10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120"/>
        <v>136</v>
      </c>
      <c r="P1541">
        <f t="shared" si="121"/>
        <v>95.76</v>
      </c>
      <c r="Q1541" s="14" t="s">
        <v>8343</v>
      </c>
      <c r="R1541" t="s">
        <v>8344</v>
      </c>
      <c r="S1541" s="20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10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120"/>
        <v>118</v>
      </c>
      <c r="P1542">
        <f t="shared" si="121"/>
        <v>180.41</v>
      </c>
      <c r="Q1542" s="14" t="s">
        <v>8343</v>
      </c>
      <c r="R1542" t="s">
        <v>8344</v>
      </c>
      <c r="S1542" s="20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10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120"/>
        <v>0</v>
      </c>
      <c r="P1543">
        <f t="shared" si="121"/>
        <v>3</v>
      </c>
      <c r="Q1543" s="14" t="s">
        <v>8343</v>
      </c>
      <c r="R1543" t="s">
        <v>8348</v>
      </c>
      <c r="S1543" s="20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10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120"/>
        <v>4</v>
      </c>
      <c r="P1544">
        <f t="shared" si="121"/>
        <v>20</v>
      </c>
      <c r="Q1544" s="14" t="s">
        <v>8343</v>
      </c>
      <c r="R1544" t="s">
        <v>8348</v>
      </c>
      <c r="S1544" s="20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10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120"/>
        <v>0</v>
      </c>
      <c r="P1545">
        <f t="shared" si="121"/>
        <v>10</v>
      </c>
      <c r="Q1545" s="14" t="s">
        <v>8343</v>
      </c>
      <c r="R1545" t="s">
        <v>8348</v>
      </c>
      <c r="S1545" s="20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10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120"/>
        <v>0</v>
      </c>
      <c r="P1546">
        <f t="shared" si="121"/>
        <v>0</v>
      </c>
      <c r="Q1546" s="14" t="s">
        <v>8343</v>
      </c>
      <c r="R1546" t="s">
        <v>8348</v>
      </c>
      <c r="S1546" s="20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10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120"/>
        <v>0</v>
      </c>
      <c r="P1547">
        <f t="shared" si="121"/>
        <v>1</v>
      </c>
      <c r="Q1547" s="14" t="s">
        <v>8343</v>
      </c>
      <c r="R1547" t="s">
        <v>8348</v>
      </c>
      <c r="S1547" s="20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10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120"/>
        <v>29</v>
      </c>
      <c r="P1548">
        <f t="shared" si="121"/>
        <v>26.27</v>
      </c>
      <c r="Q1548" s="14" t="s">
        <v>8343</v>
      </c>
      <c r="R1548" t="s">
        <v>8348</v>
      </c>
      <c r="S1548" s="20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10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120"/>
        <v>0</v>
      </c>
      <c r="P1549">
        <f t="shared" si="121"/>
        <v>0</v>
      </c>
      <c r="Q1549" s="14" t="s">
        <v>8343</v>
      </c>
      <c r="R1549" t="s">
        <v>8348</v>
      </c>
      <c r="S1549" s="20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10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120"/>
        <v>9</v>
      </c>
      <c r="P1550">
        <f t="shared" si="121"/>
        <v>60</v>
      </c>
      <c r="Q1550" s="14" t="s">
        <v>8343</v>
      </c>
      <c r="R1550" t="s">
        <v>8348</v>
      </c>
      <c r="S1550" s="20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10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120"/>
        <v>34</v>
      </c>
      <c r="P1551">
        <f t="shared" si="121"/>
        <v>28.33</v>
      </c>
      <c r="Q1551" s="14" t="s">
        <v>8343</v>
      </c>
      <c r="R1551" t="s">
        <v>8348</v>
      </c>
      <c r="S1551" s="20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10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120"/>
        <v>13</v>
      </c>
      <c r="P1552">
        <f t="shared" si="121"/>
        <v>14.43</v>
      </c>
      <c r="Q1552" s="14" t="s">
        <v>8343</v>
      </c>
      <c r="R1552" t="s">
        <v>8348</v>
      </c>
      <c r="S1552" s="20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10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120"/>
        <v>0</v>
      </c>
      <c r="P1553">
        <f t="shared" si="121"/>
        <v>0</v>
      </c>
      <c r="Q1553" s="14" t="s">
        <v>8343</v>
      </c>
      <c r="R1553" t="s">
        <v>8348</v>
      </c>
      <c r="S1553" s="20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10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120"/>
        <v>49</v>
      </c>
      <c r="P1554">
        <f t="shared" si="121"/>
        <v>132.19</v>
      </c>
      <c r="Q1554" s="14" t="s">
        <v>8343</v>
      </c>
      <c r="R1554" t="s">
        <v>8348</v>
      </c>
      <c r="S1554" s="20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10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120"/>
        <v>0</v>
      </c>
      <c r="P1555">
        <f t="shared" si="121"/>
        <v>0</v>
      </c>
      <c r="Q1555" s="14" t="s">
        <v>8343</v>
      </c>
      <c r="R1555" t="s">
        <v>8348</v>
      </c>
      <c r="S1555" s="20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10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120"/>
        <v>0</v>
      </c>
      <c r="P1556">
        <f t="shared" si="121"/>
        <v>0</v>
      </c>
      <c r="Q1556" s="14" t="s">
        <v>8343</v>
      </c>
      <c r="R1556" t="s">
        <v>8348</v>
      </c>
      <c r="S1556" s="20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10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120"/>
        <v>0</v>
      </c>
      <c r="P1557">
        <f t="shared" si="121"/>
        <v>0</v>
      </c>
      <c r="Q1557" s="14" t="s">
        <v>8343</v>
      </c>
      <c r="R1557" t="s">
        <v>8348</v>
      </c>
      <c r="S1557" s="20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10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120"/>
        <v>45</v>
      </c>
      <c r="P1558">
        <f t="shared" si="121"/>
        <v>56.42</v>
      </c>
      <c r="Q1558" s="14" t="s">
        <v>8343</v>
      </c>
      <c r="R1558" t="s">
        <v>8348</v>
      </c>
      <c r="S1558" s="20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10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120"/>
        <v>4</v>
      </c>
      <c r="P1559">
        <f t="shared" si="121"/>
        <v>100</v>
      </c>
      <c r="Q1559" s="14" t="s">
        <v>8343</v>
      </c>
      <c r="R1559" t="s">
        <v>8348</v>
      </c>
      <c r="S1559" s="20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10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120"/>
        <v>5</v>
      </c>
      <c r="P1560">
        <f t="shared" si="121"/>
        <v>11.67</v>
      </c>
      <c r="Q1560" s="14" t="s">
        <v>8343</v>
      </c>
      <c r="R1560" t="s">
        <v>8348</v>
      </c>
      <c r="S1560" s="20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10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120"/>
        <v>0</v>
      </c>
      <c r="P1561">
        <f t="shared" si="121"/>
        <v>50</v>
      </c>
      <c r="Q1561" s="14" t="s">
        <v>8343</v>
      </c>
      <c r="R1561" t="s">
        <v>8348</v>
      </c>
      <c r="S1561" s="20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10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120"/>
        <v>4</v>
      </c>
      <c r="P1562">
        <f t="shared" si="121"/>
        <v>23.5</v>
      </c>
      <c r="Q1562" s="14" t="s">
        <v>8343</v>
      </c>
      <c r="R1562" t="s">
        <v>8348</v>
      </c>
      <c r="S1562" s="20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10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120"/>
        <v>1</v>
      </c>
      <c r="P1563">
        <f t="shared" si="121"/>
        <v>67</v>
      </c>
      <c r="Q1563" s="14" t="s">
        <v>8327</v>
      </c>
      <c r="R1563" t="s">
        <v>8349</v>
      </c>
      <c r="S1563" s="20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10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120"/>
        <v>0</v>
      </c>
      <c r="P1564">
        <f t="shared" si="121"/>
        <v>0</v>
      </c>
      <c r="Q1564" s="14" t="s">
        <v>8327</v>
      </c>
      <c r="R1564" t="s">
        <v>8349</v>
      </c>
      <c r="S1564" s="20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10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120"/>
        <v>1</v>
      </c>
      <c r="P1565">
        <f t="shared" si="121"/>
        <v>42.5</v>
      </c>
      <c r="Q1565" s="14" t="s">
        <v>8327</v>
      </c>
      <c r="R1565" t="s">
        <v>8349</v>
      </c>
      <c r="S1565" s="20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10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120"/>
        <v>0</v>
      </c>
      <c r="P1566">
        <f t="shared" si="121"/>
        <v>10</v>
      </c>
      <c r="Q1566" s="14" t="s">
        <v>8327</v>
      </c>
      <c r="R1566" t="s">
        <v>8349</v>
      </c>
      <c r="S1566" s="20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10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120"/>
        <v>3</v>
      </c>
      <c r="P1567">
        <f t="shared" si="121"/>
        <v>100</v>
      </c>
      <c r="Q1567" s="14" t="s">
        <v>8327</v>
      </c>
      <c r="R1567" t="s">
        <v>8349</v>
      </c>
      <c r="S1567" s="20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10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120"/>
        <v>21</v>
      </c>
      <c r="P1568">
        <f t="shared" si="121"/>
        <v>108.05</v>
      </c>
      <c r="Q1568" s="14" t="s">
        <v>8327</v>
      </c>
      <c r="R1568" t="s">
        <v>8349</v>
      </c>
      <c r="S1568" s="20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10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120"/>
        <v>4</v>
      </c>
      <c r="P1569">
        <f t="shared" si="121"/>
        <v>26.92</v>
      </c>
      <c r="Q1569" s="14" t="s">
        <v>8327</v>
      </c>
      <c r="R1569" t="s">
        <v>8349</v>
      </c>
      <c r="S1569" s="20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10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120"/>
        <v>14</v>
      </c>
      <c r="P1570">
        <f t="shared" si="121"/>
        <v>155</v>
      </c>
      <c r="Q1570" s="14" t="s">
        <v>8327</v>
      </c>
      <c r="R1570" t="s">
        <v>8349</v>
      </c>
      <c r="S1570" s="20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10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120"/>
        <v>0</v>
      </c>
      <c r="P1571">
        <f t="shared" si="121"/>
        <v>0</v>
      </c>
      <c r="Q1571" s="14" t="s">
        <v>8327</v>
      </c>
      <c r="R1571" t="s">
        <v>8349</v>
      </c>
      <c r="S1571" s="20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10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120"/>
        <v>41</v>
      </c>
      <c r="P1572">
        <f t="shared" si="121"/>
        <v>47.77</v>
      </c>
      <c r="Q1572" s="14" t="s">
        <v>8327</v>
      </c>
      <c r="R1572" t="s">
        <v>8349</v>
      </c>
      <c r="S1572" s="20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10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120"/>
        <v>1</v>
      </c>
      <c r="P1573">
        <f t="shared" si="121"/>
        <v>20</v>
      </c>
      <c r="Q1573" s="14" t="s">
        <v>8327</v>
      </c>
      <c r="R1573" t="s">
        <v>8349</v>
      </c>
      <c r="S1573" s="20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10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120"/>
        <v>5</v>
      </c>
      <c r="P1574">
        <f t="shared" si="121"/>
        <v>41.67</v>
      </c>
      <c r="Q1574" s="14" t="s">
        <v>8327</v>
      </c>
      <c r="R1574" t="s">
        <v>8349</v>
      </c>
      <c r="S1574" s="20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10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120"/>
        <v>2</v>
      </c>
      <c r="P1575">
        <f t="shared" si="121"/>
        <v>74.33</v>
      </c>
      <c r="Q1575" s="14" t="s">
        <v>8327</v>
      </c>
      <c r="R1575" t="s">
        <v>8349</v>
      </c>
      <c r="S1575" s="20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10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120"/>
        <v>5</v>
      </c>
      <c r="P1576">
        <f t="shared" si="121"/>
        <v>84.33</v>
      </c>
      <c r="Q1576" s="14" t="s">
        <v>8327</v>
      </c>
      <c r="R1576" t="s">
        <v>8349</v>
      </c>
      <c r="S1576" s="20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10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120"/>
        <v>23</v>
      </c>
      <c r="P1577">
        <f t="shared" si="121"/>
        <v>65.459999999999994</v>
      </c>
      <c r="Q1577" s="14" t="s">
        <v>8327</v>
      </c>
      <c r="R1577" t="s">
        <v>8349</v>
      </c>
      <c r="S1577" s="20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10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120"/>
        <v>13</v>
      </c>
      <c r="P1578">
        <f t="shared" si="121"/>
        <v>65</v>
      </c>
      <c r="Q1578" s="14" t="s">
        <v>8327</v>
      </c>
      <c r="R1578" t="s">
        <v>8349</v>
      </c>
      <c r="S1578" s="20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10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120"/>
        <v>1</v>
      </c>
      <c r="P1579">
        <f t="shared" si="121"/>
        <v>27.5</v>
      </c>
      <c r="Q1579" s="14" t="s">
        <v>8327</v>
      </c>
      <c r="R1579" t="s">
        <v>8349</v>
      </c>
      <c r="S1579" s="20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10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120"/>
        <v>11</v>
      </c>
      <c r="P1580">
        <f t="shared" si="121"/>
        <v>51.25</v>
      </c>
      <c r="Q1580" s="14" t="s">
        <v>8327</v>
      </c>
      <c r="R1580" t="s">
        <v>8349</v>
      </c>
      <c r="S1580" s="20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10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120"/>
        <v>1</v>
      </c>
      <c r="P1581">
        <f t="shared" si="121"/>
        <v>14</v>
      </c>
      <c r="Q1581" s="14" t="s">
        <v>8327</v>
      </c>
      <c r="R1581" t="s">
        <v>8349</v>
      </c>
      <c r="S1581" s="20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10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120"/>
        <v>0</v>
      </c>
      <c r="P1582">
        <f t="shared" si="121"/>
        <v>0</v>
      </c>
      <c r="Q1582" s="14" t="s">
        <v>8327</v>
      </c>
      <c r="R1582" t="s">
        <v>8349</v>
      </c>
      <c r="S1582" s="20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10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120"/>
        <v>1</v>
      </c>
      <c r="P1583">
        <f t="shared" si="121"/>
        <v>5</v>
      </c>
      <c r="Q1583" s="14" t="s">
        <v>8343</v>
      </c>
      <c r="R1583" t="s">
        <v>8350</v>
      </c>
      <c r="S1583" s="20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10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120"/>
        <v>9</v>
      </c>
      <c r="P1584">
        <f t="shared" si="121"/>
        <v>31</v>
      </c>
      <c r="Q1584" s="14" t="s">
        <v>8343</v>
      </c>
      <c r="R1584" t="s">
        <v>8350</v>
      </c>
      <c r="S1584" s="20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10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120"/>
        <v>0</v>
      </c>
      <c r="P1585">
        <f t="shared" si="121"/>
        <v>15</v>
      </c>
      <c r="Q1585" s="14" t="s">
        <v>8343</v>
      </c>
      <c r="R1585" t="s">
        <v>8350</v>
      </c>
      <c r="S1585" s="20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10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120"/>
        <v>0</v>
      </c>
      <c r="P1586">
        <f t="shared" si="121"/>
        <v>0</v>
      </c>
      <c r="Q1586" s="14" t="s">
        <v>8343</v>
      </c>
      <c r="R1586" t="s">
        <v>8350</v>
      </c>
      <c r="S1586" s="20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10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120"/>
        <v>79</v>
      </c>
      <c r="P1587">
        <f t="shared" si="121"/>
        <v>131.66999999999999</v>
      </c>
      <c r="Q1587" s="14" t="s">
        <v>8343</v>
      </c>
      <c r="R1587" t="s">
        <v>8350</v>
      </c>
      <c r="S1587" s="20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10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120"/>
        <v>0</v>
      </c>
      <c r="P1588">
        <f t="shared" si="121"/>
        <v>0</v>
      </c>
      <c r="Q1588" s="14" t="s">
        <v>8343</v>
      </c>
      <c r="R1588" t="s">
        <v>8350</v>
      </c>
      <c r="S1588" s="20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10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120"/>
        <v>0</v>
      </c>
      <c r="P1589">
        <f t="shared" si="121"/>
        <v>1</v>
      </c>
      <c r="Q1589" s="14" t="s">
        <v>8343</v>
      </c>
      <c r="R1589" t="s">
        <v>8350</v>
      </c>
      <c r="S1589" s="20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10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120"/>
        <v>0</v>
      </c>
      <c r="P1590">
        <f t="shared" si="121"/>
        <v>0</v>
      </c>
      <c r="Q1590" s="14" t="s">
        <v>8343</v>
      </c>
      <c r="R1590" t="s">
        <v>8350</v>
      </c>
      <c r="S1590" s="20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10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120"/>
        <v>0</v>
      </c>
      <c r="P1591">
        <f t="shared" si="121"/>
        <v>0</v>
      </c>
      <c r="Q1591" s="14" t="s">
        <v>8343</v>
      </c>
      <c r="R1591" t="s">
        <v>8350</v>
      </c>
      <c r="S1591" s="20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10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120"/>
        <v>2</v>
      </c>
      <c r="P1592">
        <f t="shared" si="121"/>
        <v>510</v>
      </c>
      <c r="Q1592" s="14" t="s">
        <v>8343</v>
      </c>
      <c r="R1592" t="s">
        <v>8350</v>
      </c>
      <c r="S1592" s="20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10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120"/>
        <v>29</v>
      </c>
      <c r="P1593">
        <f t="shared" si="121"/>
        <v>44.48</v>
      </c>
      <c r="Q1593" s="14" t="s">
        <v>8343</v>
      </c>
      <c r="R1593" t="s">
        <v>8350</v>
      </c>
      <c r="S1593" s="20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10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120"/>
        <v>0</v>
      </c>
      <c r="P1594">
        <f t="shared" si="121"/>
        <v>0</v>
      </c>
      <c r="Q1594" s="14" t="s">
        <v>8343</v>
      </c>
      <c r="R1594" t="s">
        <v>8350</v>
      </c>
      <c r="S1594" s="20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10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120"/>
        <v>0</v>
      </c>
      <c r="P1595">
        <f t="shared" si="121"/>
        <v>1</v>
      </c>
      <c r="Q1595" s="14" t="s">
        <v>8343</v>
      </c>
      <c r="R1595" t="s">
        <v>8350</v>
      </c>
      <c r="S1595" s="20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10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120"/>
        <v>21</v>
      </c>
      <c r="P1596">
        <f t="shared" si="121"/>
        <v>20.5</v>
      </c>
      <c r="Q1596" s="14" t="s">
        <v>8343</v>
      </c>
      <c r="R1596" t="s">
        <v>8350</v>
      </c>
      <c r="S1596" s="20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10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120"/>
        <v>0</v>
      </c>
      <c r="P1597">
        <f t="shared" si="121"/>
        <v>40</v>
      </c>
      <c r="Q1597" s="14" t="s">
        <v>8343</v>
      </c>
      <c r="R1597" t="s">
        <v>8350</v>
      </c>
      <c r="S1597" s="20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10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120"/>
        <v>2</v>
      </c>
      <c r="P1598">
        <f t="shared" si="121"/>
        <v>25</v>
      </c>
      <c r="Q1598" s="14" t="s">
        <v>8343</v>
      </c>
      <c r="R1598" t="s">
        <v>8350</v>
      </c>
      <c r="S1598" s="20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10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120"/>
        <v>0</v>
      </c>
      <c r="P1599">
        <f t="shared" si="121"/>
        <v>0</v>
      </c>
      <c r="Q1599" s="14" t="s">
        <v>8343</v>
      </c>
      <c r="R1599" t="s">
        <v>8350</v>
      </c>
      <c r="S1599" s="20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10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120"/>
        <v>0</v>
      </c>
      <c r="P1600">
        <f t="shared" si="121"/>
        <v>1</v>
      </c>
      <c r="Q1600" s="14" t="s">
        <v>8343</v>
      </c>
      <c r="R1600" t="s">
        <v>8350</v>
      </c>
      <c r="S1600" s="20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10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120"/>
        <v>0</v>
      </c>
      <c r="P1601">
        <f t="shared" si="121"/>
        <v>0</v>
      </c>
      <c r="Q1601" s="14" t="s">
        <v>8343</v>
      </c>
      <c r="R1601" t="s">
        <v>8350</v>
      </c>
      <c r="S1601" s="20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10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ref="O1602:O1665" si="125">ROUND(E1602/D1602*100,0)</f>
        <v>7</v>
      </c>
      <c r="P1602">
        <f t="shared" ref="P1602:P1665" si="126">IFERROR(ROUND(E1602/L1602,2),0)</f>
        <v>40.78</v>
      </c>
      <c r="Q1602" s="14" t="s">
        <v>8343</v>
      </c>
      <c r="R1602" t="s">
        <v>8350</v>
      </c>
      <c r="S1602" s="20">
        <f t="shared" ref="S1602:S1665" si="127">(((J1602/60)/60)/24)+DATE(1970,1,1)</f>
        <v>41791.057314814818</v>
      </c>
      <c r="T1602" s="20">
        <f t="shared" ref="T1602:T1665" si="128">(((I1602/60)/60)/24)+DATE(1970,1,1)</f>
        <v>41835.21597222222</v>
      </c>
      <c r="U160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10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si="125"/>
        <v>108</v>
      </c>
      <c r="P1603">
        <f t="shared" si="126"/>
        <v>48.33</v>
      </c>
      <c r="Q1603" s="14" t="s">
        <v>8330</v>
      </c>
      <c r="R1603" t="s">
        <v>8331</v>
      </c>
      <c r="S1603" s="20">
        <f t="shared" si="127"/>
        <v>40638.092974537038</v>
      </c>
      <c r="T1603" s="20">
        <f t="shared" si="128"/>
        <v>40668.092974537038</v>
      </c>
      <c r="U160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10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25"/>
        <v>100</v>
      </c>
      <c r="P1604">
        <f t="shared" si="126"/>
        <v>46.95</v>
      </c>
      <c r="Q1604" s="14" t="s">
        <v>8330</v>
      </c>
      <c r="R1604" t="s">
        <v>8331</v>
      </c>
      <c r="S1604" s="20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10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25"/>
        <v>100</v>
      </c>
      <c r="P1605">
        <f t="shared" si="126"/>
        <v>66.69</v>
      </c>
      <c r="Q1605" s="14" t="s">
        <v>8330</v>
      </c>
      <c r="R1605" t="s">
        <v>8331</v>
      </c>
      <c r="S1605" s="20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10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25"/>
        <v>122</v>
      </c>
      <c r="P1606">
        <f t="shared" si="126"/>
        <v>48.84</v>
      </c>
      <c r="Q1606" s="14" t="s">
        <v>8330</v>
      </c>
      <c r="R1606" t="s">
        <v>8331</v>
      </c>
      <c r="S1606" s="20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10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25"/>
        <v>101</v>
      </c>
      <c r="P1607">
        <f t="shared" si="126"/>
        <v>137.31</v>
      </c>
      <c r="Q1607" s="14" t="s">
        <v>8330</v>
      </c>
      <c r="R1607" t="s">
        <v>8331</v>
      </c>
      <c r="S1607" s="20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10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25"/>
        <v>101</v>
      </c>
      <c r="P1608">
        <f t="shared" si="126"/>
        <v>87.83</v>
      </c>
      <c r="Q1608" s="14" t="s">
        <v>8330</v>
      </c>
      <c r="R1608" t="s">
        <v>8331</v>
      </c>
      <c r="S1608" s="20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10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25"/>
        <v>145</v>
      </c>
      <c r="P1609">
        <f t="shared" si="126"/>
        <v>70.790000000000006</v>
      </c>
      <c r="Q1609" s="14" t="s">
        <v>8330</v>
      </c>
      <c r="R1609" t="s">
        <v>8331</v>
      </c>
      <c r="S1609" s="20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10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25"/>
        <v>101</v>
      </c>
      <c r="P1610">
        <f t="shared" si="126"/>
        <v>52.83</v>
      </c>
      <c r="Q1610" s="14" t="s">
        <v>8330</v>
      </c>
      <c r="R1610" t="s">
        <v>8331</v>
      </c>
      <c r="S1610" s="20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10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25"/>
        <v>118</v>
      </c>
      <c r="P1611">
        <f t="shared" si="126"/>
        <v>443.75</v>
      </c>
      <c r="Q1611" s="14" t="s">
        <v>8330</v>
      </c>
      <c r="R1611" t="s">
        <v>8331</v>
      </c>
      <c r="S1611" s="20">
        <f t="shared" si="127"/>
        <v>40796.001261574071</v>
      </c>
      <c r="T1611" s="20">
        <f t="shared" si="128"/>
        <v>40849.333333333336</v>
      </c>
      <c r="U1611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10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25"/>
        <v>272</v>
      </c>
      <c r="P1612">
        <f t="shared" si="126"/>
        <v>48.54</v>
      </c>
      <c r="Q1612" s="14" t="s">
        <v>8330</v>
      </c>
      <c r="R1612" t="s">
        <v>8331</v>
      </c>
      <c r="S1612" s="20">
        <f t="shared" si="127"/>
        <v>41228.924884259257</v>
      </c>
      <c r="T1612" s="20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10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25"/>
        <v>125</v>
      </c>
      <c r="P1613">
        <f t="shared" si="126"/>
        <v>37.07</v>
      </c>
      <c r="Q1613" s="14" t="s">
        <v>8330</v>
      </c>
      <c r="R1613" t="s">
        <v>8331</v>
      </c>
      <c r="S1613" s="20">
        <f t="shared" si="127"/>
        <v>41409.00037037037</v>
      </c>
      <c r="T1613" s="20">
        <f t="shared" si="128"/>
        <v>41430.00037037037</v>
      </c>
      <c r="U161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10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25"/>
        <v>110</v>
      </c>
      <c r="P1614">
        <f t="shared" si="126"/>
        <v>50</v>
      </c>
      <c r="Q1614" s="14" t="s">
        <v>8330</v>
      </c>
      <c r="R1614" t="s">
        <v>8331</v>
      </c>
      <c r="S1614" s="20">
        <f t="shared" si="127"/>
        <v>41246.874814814815</v>
      </c>
      <c r="T1614" s="20">
        <f t="shared" si="128"/>
        <v>41276.874814814815</v>
      </c>
      <c r="U1614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10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25"/>
        <v>102</v>
      </c>
      <c r="P1615">
        <f t="shared" si="126"/>
        <v>39.04</v>
      </c>
      <c r="Q1615" s="14" t="s">
        <v>8330</v>
      </c>
      <c r="R1615" t="s">
        <v>8331</v>
      </c>
      <c r="S1615" s="20">
        <f t="shared" si="127"/>
        <v>41082.069467592592</v>
      </c>
      <c r="T1615" s="20">
        <f t="shared" si="128"/>
        <v>41112.069467592592</v>
      </c>
      <c r="U1615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10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25"/>
        <v>103</v>
      </c>
      <c r="P1616">
        <f t="shared" si="126"/>
        <v>66.69</v>
      </c>
      <c r="Q1616" s="14" t="s">
        <v>8330</v>
      </c>
      <c r="R1616" t="s">
        <v>8331</v>
      </c>
      <c r="S1616" s="20">
        <f t="shared" si="127"/>
        <v>41794.981122685182</v>
      </c>
      <c r="T1616" s="20">
        <f t="shared" si="128"/>
        <v>41854.708333333336</v>
      </c>
      <c r="U1616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10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25"/>
        <v>114</v>
      </c>
      <c r="P1617">
        <f t="shared" si="126"/>
        <v>67.13</v>
      </c>
      <c r="Q1617" s="14" t="s">
        <v>8330</v>
      </c>
      <c r="R1617" t="s">
        <v>8331</v>
      </c>
      <c r="S1617" s="20">
        <f t="shared" si="127"/>
        <v>40845.050879629627</v>
      </c>
      <c r="T1617" s="20">
        <f t="shared" si="128"/>
        <v>40890.092546296299</v>
      </c>
      <c r="U1617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10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25"/>
        <v>104</v>
      </c>
      <c r="P1618">
        <f t="shared" si="126"/>
        <v>66.37</v>
      </c>
      <c r="Q1618" s="14" t="s">
        <v>8330</v>
      </c>
      <c r="R1618" t="s">
        <v>8331</v>
      </c>
      <c r="S1618" s="20">
        <f t="shared" si="127"/>
        <v>41194.715520833335</v>
      </c>
      <c r="T1618" s="20">
        <f t="shared" si="128"/>
        <v>41235.916666666664</v>
      </c>
      <c r="U1618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10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25"/>
        <v>146</v>
      </c>
      <c r="P1619">
        <f t="shared" si="126"/>
        <v>64.62</v>
      </c>
      <c r="Q1619" s="14" t="s">
        <v>8330</v>
      </c>
      <c r="R1619" t="s">
        <v>8331</v>
      </c>
      <c r="S1619" s="20">
        <f t="shared" si="127"/>
        <v>41546.664212962962</v>
      </c>
      <c r="T1619" s="20">
        <f t="shared" si="128"/>
        <v>41579.791666666664</v>
      </c>
      <c r="U1619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10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25"/>
        <v>105</v>
      </c>
      <c r="P1620">
        <f t="shared" si="126"/>
        <v>58.37</v>
      </c>
      <c r="Q1620" s="14" t="s">
        <v>8330</v>
      </c>
      <c r="R1620" t="s">
        <v>8331</v>
      </c>
      <c r="S1620" s="20">
        <f t="shared" si="127"/>
        <v>41301.654340277775</v>
      </c>
      <c r="T1620" s="20">
        <f t="shared" si="128"/>
        <v>41341.654340277775</v>
      </c>
      <c r="U1620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10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25"/>
        <v>133</v>
      </c>
      <c r="P1621">
        <f t="shared" si="126"/>
        <v>86.96</v>
      </c>
      <c r="Q1621" s="14" t="s">
        <v>8330</v>
      </c>
      <c r="R1621" t="s">
        <v>8331</v>
      </c>
      <c r="S1621" s="20">
        <f t="shared" si="127"/>
        <v>41876.18618055556</v>
      </c>
      <c r="T1621" s="20">
        <f t="shared" si="128"/>
        <v>41897.18618055556</v>
      </c>
      <c r="U1621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10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25"/>
        <v>113</v>
      </c>
      <c r="P1622">
        <f t="shared" si="126"/>
        <v>66.47</v>
      </c>
      <c r="Q1622" s="14" t="s">
        <v>8330</v>
      </c>
      <c r="R1622" t="s">
        <v>8331</v>
      </c>
      <c r="S1622" s="20">
        <f t="shared" si="127"/>
        <v>41321.339583333334</v>
      </c>
      <c r="T1622" s="20">
        <f t="shared" si="128"/>
        <v>41328.339583333334</v>
      </c>
      <c r="U16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10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25"/>
        <v>121</v>
      </c>
      <c r="P1623">
        <f t="shared" si="126"/>
        <v>163.78</v>
      </c>
      <c r="Q1623" s="14" t="s">
        <v>8330</v>
      </c>
      <c r="R1623" t="s">
        <v>8331</v>
      </c>
      <c r="S1623" s="20">
        <f t="shared" si="127"/>
        <v>41003.60665509259</v>
      </c>
      <c r="T1623" s="20">
        <f t="shared" si="128"/>
        <v>41057.165972222225</v>
      </c>
      <c r="U16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10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25"/>
        <v>102</v>
      </c>
      <c r="P1624">
        <f t="shared" si="126"/>
        <v>107.98</v>
      </c>
      <c r="Q1624" s="14" t="s">
        <v>8330</v>
      </c>
      <c r="R1624" t="s">
        <v>8331</v>
      </c>
      <c r="S1624" s="20">
        <f t="shared" si="127"/>
        <v>41950.29483796296</v>
      </c>
      <c r="T1624" s="20">
        <f t="shared" si="128"/>
        <v>41990.332638888889</v>
      </c>
      <c r="U1624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10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25"/>
        <v>101</v>
      </c>
      <c r="P1625">
        <f t="shared" si="126"/>
        <v>42.11</v>
      </c>
      <c r="Q1625" s="14" t="s">
        <v>8330</v>
      </c>
      <c r="R1625" t="s">
        <v>8331</v>
      </c>
      <c r="S1625" s="20">
        <f t="shared" si="127"/>
        <v>41453.688530092593</v>
      </c>
      <c r="T1625" s="20">
        <f t="shared" si="128"/>
        <v>41513.688530092593</v>
      </c>
      <c r="U1625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10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25"/>
        <v>118</v>
      </c>
      <c r="P1626">
        <f t="shared" si="126"/>
        <v>47.2</v>
      </c>
      <c r="Q1626" s="14" t="s">
        <v>8330</v>
      </c>
      <c r="R1626" t="s">
        <v>8331</v>
      </c>
      <c r="S1626" s="20">
        <f t="shared" si="127"/>
        <v>41243.367303240739</v>
      </c>
      <c r="T1626" s="20">
        <f t="shared" si="128"/>
        <v>41283.367303240739</v>
      </c>
      <c r="U1626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10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25"/>
        <v>155</v>
      </c>
      <c r="P1627">
        <f t="shared" si="126"/>
        <v>112.02</v>
      </c>
      <c r="Q1627" s="14" t="s">
        <v>8330</v>
      </c>
      <c r="R1627" t="s">
        <v>8331</v>
      </c>
      <c r="S1627" s="20">
        <f t="shared" si="127"/>
        <v>41135.699687500004</v>
      </c>
      <c r="T1627" s="20">
        <f t="shared" si="128"/>
        <v>41163.699687500004</v>
      </c>
      <c r="U1627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10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25"/>
        <v>101</v>
      </c>
      <c r="P1628">
        <f t="shared" si="126"/>
        <v>74.95</v>
      </c>
      <c r="Q1628" s="14" t="s">
        <v>8330</v>
      </c>
      <c r="R1628" t="s">
        <v>8331</v>
      </c>
      <c r="S1628" s="20">
        <f t="shared" si="127"/>
        <v>41579.847997685189</v>
      </c>
      <c r="T1628" s="20">
        <f t="shared" si="128"/>
        <v>41609.889664351853</v>
      </c>
      <c r="U1628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10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25"/>
        <v>117</v>
      </c>
      <c r="P1629">
        <f t="shared" si="126"/>
        <v>61.58</v>
      </c>
      <c r="Q1629" s="14" t="s">
        <v>8330</v>
      </c>
      <c r="R1629" t="s">
        <v>8331</v>
      </c>
      <c r="S1629" s="20">
        <f t="shared" si="127"/>
        <v>41205.707048611112</v>
      </c>
      <c r="T1629" s="20">
        <f t="shared" si="128"/>
        <v>41239.207638888889</v>
      </c>
      <c r="U1629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10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25"/>
        <v>101</v>
      </c>
      <c r="P1630">
        <f t="shared" si="126"/>
        <v>45.88</v>
      </c>
      <c r="Q1630" s="14" t="s">
        <v>8330</v>
      </c>
      <c r="R1630" t="s">
        <v>8331</v>
      </c>
      <c r="S1630" s="20">
        <f t="shared" si="127"/>
        <v>41774.737060185187</v>
      </c>
      <c r="T1630" s="20">
        <f t="shared" si="128"/>
        <v>41807.737060185187</v>
      </c>
      <c r="U1630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10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25"/>
        <v>104</v>
      </c>
      <c r="P1631">
        <f t="shared" si="126"/>
        <v>75.849999999999994</v>
      </c>
      <c r="Q1631" s="14" t="s">
        <v>8330</v>
      </c>
      <c r="R1631" t="s">
        <v>8331</v>
      </c>
      <c r="S1631" s="20">
        <f t="shared" si="127"/>
        <v>41645.867280092592</v>
      </c>
      <c r="T1631" s="20">
        <f t="shared" si="128"/>
        <v>41690.867280092592</v>
      </c>
      <c r="U1631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10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25"/>
        <v>265</v>
      </c>
      <c r="P1632">
        <f t="shared" si="126"/>
        <v>84.21</v>
      </c>
      <c r="Q1632" s="14" t="s">
        <v>8330</v>
      </c>
      <c r="R1632" t="s">
        <v>8331</v>
      </c>
      <c r="S1632" s="20">
        <f t="shared" si="127"/>
        <v>40939.837673611109</v>
      </c>
      <c r="T1632" s="20">
        <f t="shared" si="128"/>
        <v>40970.290972222225</v>
      </c>
      <c r="U163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10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25"/>
        <v>156</v>
      </c>
      <c r="P1633">
        <f t="shared" si="126"/>
        <v>117.23</v>
      </c>
      <c r="Q1633" s="14" t="s">
        <v>8330</v>
      </c>
      <c r="R1633" t="s">
        <v>8331</v>
      </c>
      <c r="S1633" s="20">
        <f t="shared" si="127"/>
        <v>41164.859502314815</v>
      </c>
      <c r="T1633" s="20">
        <f t="shared" si="128"/>
        <v>41194.859502314815</v>
      </c>
      <c r="U163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10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25"/>
        <v>102</v>
      </c>
      <c r="P1634">
        <f t="shared" si="126"/>
        <v>86.49</v>
      </c>
      <c r="Q1634" s="14" t="s">
        <v>8330</v>
      </c>
      <c r="R1634" t="s">
        <v>8331</v>
      </c>
      <c r="S1634" s="20">
        <f t="shared" si="127"/>
        <v>40750.340902777774</v>
      </c>
      <c r="T1634" s="20">
        <f t="shared" si="128"/>
        <v>40810.340902777774</v>
      </c>
      <c r="U1634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10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25"/>
        <v>100</v>
      </c>
      <c r="P1635">
        <f t="shared" si="126"/>
        <v>172.41</v>
      </c>
      <c r="Q1635" s="14" t="s">
        <v>8330</v>
      </c>
      <c r="R1635" t="s">
        <v>8331</v>
      </c>
      <c r="S1635" s="20">
        <f t="shared" si="127"/>
        <v>40896.883750000001</v>
      </c>
      <c r="T1635" s="20">
        <f t="shared" si="128"/>
        <v>40924.208333333336</v>
      </c>
      <c r="U1635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10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25"/>
        <v>101</v>
      </c>
      <c r="P1636">
        <f t="shared" si="126"/>
        <v>62.81</v>
      </c>
      <c r="Q1636" s="14" t="s">
        <v>8330</v>
      </c>
      <c r="R1636" t="s">
        <v>8331</v>
      </c>
      <c r="S1636" s="20">
        <f t="shared" si="127"/>
        <v>40658.189826388887</v>
      </c>
      <c r="T1636" s="20">
        <f t="shared" si="128"/>
        <v>40696.249305555553</v>
      </c>
      <c r="U1636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10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25"/>
        <v>125</v>
      </c>
      <c r="P1637">
        <f t="shared" si="126"/>
        <v>67.73</v>
      </c>
      <c r="Q1637" s="14" t="s">
        <v>8330</v>
      </c>
      <c r="R1637" t="s">
        <v>8331</v>
      </c>
      <c r="S1637" s="20">
        <f t="shared" si="127"/>
        <v>42502.868761574078</v>
      </c>
      <c r="T1637" s="20">
        <f t="shared" si="128"/>
        <v>42562.868761574078</v>
      </c>
      <c r="U1637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10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25"/>
        <v>104</v>
      </c>
      <c r="P1638">
        <f t="shared" si="126"/>
        <v>53.56</v>
      </c>
      <c r="Q1638" s="14" t="s">
        <v>8330</v>
      </c>
      <c r="R1638" t="s">
        <v>8331</v>
      </c>
      <c r="S1638" s="20">
        <f t="shared" si="127"/>
        <v>40663.08666666667</v>
      </c>
      <c r="T1638" s="20">
        <f t="shared" si="128"/>
        <v>40706.166666666664</v>
      </c>
      <c r="U1638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10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25"/>
        <v>104</v>
      </c>
      <c r="P1639">
        <f t="shared" si="126"/>
        <v>34.6</v>
      </c>
      <c r="Q1639" s="14" t="s">
        <v>8330</v>
      </c>
      <c r="R1639" t="s">
        <v>8331</v>
      </c>
      <c r="S1639" s="20">
        <f t="shared" si="127"/>
        <v>40122.751620370371</v>
      </c>
      <c r="T1639" s="20">
        <f t="shared" si="128"/>
        <v>40178.98541666667</v>
      </c>
      <c r="U1639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10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25"/>
        <v>105</v>
      </c>
      <c r="P1640">
        <f t="shared" si="126"/>
        <v>38.89</v>
      </c>
      <c r="Q1640" s="14" t="s">
        <v>8330</v>
      </c>
      <c r="R1640" t="s">
        <v>8331</v>
      </c>
      <c r="S1640" s="20">
        <f t="shared" si="127"/>
        <v>41288.68712962963</v>
      </c>
      <c r="T1640" s="20">
        <f t="shared" si="128"/>
        <v>41333.892361111109</v>
      </c>
      <c r="U1640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10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25"/>
        <v>100</v>
      </c>
      <c r="P1641">
        <f t="shared" si="126"/>
        <v>94.74</v>
      </c>
      <c r="Q1641" s="14" t="s">
        <v>8330</v>
      </c>
      <c r="R1641" t="s">
        <v>8331</v>
      </c>
      <c r="S1641" s="20">
        <f t="shared" si="127"/>
        <v>40941.652372685188</v>
      </c>
      <c r="T1641" s="20">
        <f t="shared" si="128"/>
        <v>40971.652372685188</v>
      </c>
      <c r="U1641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10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25"/>
        <v>170</v>
      </c>
      <c r="P1642">
        <f t="shared" si="126"/>
        <v>39.97</v>
      </c>
      <c r="Q1642" s="14" t="s">
        <v>8330</v>
      </c>
      <c r="R1642" t="s">
        <v>8331</v>
      </c>
      <c r="S1642" s="20">
        <f t="shared" si="127"/>
        <v>40379.23096064815</v>
      </c>
      <c r="T1642" s="20">
        <f t="shared" si="128"/>
        <v>40393.082638888889</v>
      </c>
      <c r="U164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10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25"/>
        <v>101</v>
      </c>
      <c r="P1643">
        <f t="shared" si="126"/>
        <v>97.5</v>
      </c>
      <c r="Q1643" s="14" t="s">
        <v>8330</v>
      </c>
      <c r="R1643" t="s">
        <v>8351</v>
      </c>
      <c r="S1643" s="20">
        <f t="shared" si="127"/>
        <v>41962.596574074079</v>
      </c>
      <c r="T1643" s="20">
        <f t="shared" si="128"/>
        <v>41992.596574074079</v>
      </c>
      <c r="U164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10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25"/>
        <v>100</v>
      </c>
      <c r="P1644">
        <f t="shared" si="126"/>
        <v>42.86</v>
      </c>
      <c r="Q1644" s="14" t="s">
        <v>8330</v>
      </c>
      <c r="R1644" t="s">
        <v>8351</v>
      </c>
      <c r="S1644" s="20">
        <f t="shared" si="127"/>
        <v>40688.024618055555</v>
      </c>
      <c r="T1644" s="20">
        <f t="shared" si="128"/>
        <v>40708.024618055555</v>
      </c>
      <c r="U1644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10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25"/>
        <v>125</v>
      </c>
      <c r="P1645">
        <f t="shared" si="126"/>
        <v>168.51</v>
      </c>
      <c r="Q1645" s="14" t="s">
        <v>8330</v>
      </c>
      <c r="R1645" t="s">
        <v>8351</v>
      </c>
      <c r="S1645" s="20">
        <f t="shared" si="127"/>
        <v>41146.824212962965</v>
      </c>
      <c r="T1645" s="20">
        <f t="shared" si="128"/>
        <v>41176.824212962965</v>
      </c>
      <c r="U1645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10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25"/>
        <v>110</v>
      </c>
      <c r="P1646">
        <f t="shared" si="126"/>
        <v>85.55</v>
      </c>
      <c r="Q1646" s="14" t="s">
        <v>8330</v>
      </c>
      <c r="R1646" t="s">
        <v>8351</v>
      </c>
      <c r="S1646" s="20">
        <f t="shared" si="127"/>
        <v>41175.05972222222</v>
      </c>
      <c r="T1646" s="20">
        <f t="shared" si="128"/>
        <v>41235.101388888892</v>
      </c>
      <c r="U1646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10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25"/>
        <v>111</v>
      </c>
      <c r="P1647">
        <f t="shared" si="126"/>
        <v>554</v>
      </c>
      <c r="Q1647" s="14" t="s">
        <v>8330</v>
      </c>
      <c r="R1647" t="s">
        <v>8351</v>
      </c>
      <c r="S1647" s="20">
        <f t="shared" si="127"/>
        <v>41521.617361111108</v>
      </c>
      <c r="T1647" s="20">
        <f t="shared" si="128"/>
        <v>41535.617361111108</v>
      </c>
      <c r="U1647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10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25"/>
        <v>110</v>
      </c>
      <c r="P1648">
        <f t="shared" si="126"/>
        <v>26.55</v>
      </c>
      <c r="Q1648" s="14" t="s">
        <v>8330</v>
      </c>
      <c r="R1648" t="s">
        <v>8351</v>
      </c>
      <c r="S1648" s="20">
        <f t="shared" si="127"/>
        <v>41833.450266203705</v>
      </c>
      <c r="T1648" s="20">
        <f t="shared" si="128"/>
        <v>41865.757638888892</v>
      </c>
      <c r="U1648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10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25"/>
        <v>105</v>
      </c>
      <c r="P1649">
        <f t="shared" si="126"/>
        <v>113.83</v>
      </c>
      <c r="Q1649" s="14" t="s">
        <v>8330</v>
      </c>
      <c r="R1649" t="s">
        <v>8351</v>
      </c>
      <c r="S1649" s="20">
        <f t="shared" si="127"/>
        <v>41039.409456018519</v>
      </c>
      <c r="T1649" s="20">
        <f t="shared" si="128"/>
        <v>41069.409456018519</v>
      </c>
      <c r="U1649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10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25"/>
        <v>125</v>
      </c>
      <c r="P1650">
        <f t="shared" si="126"/>
        <v>32.01</v>
      </c>
      <c r="Q1650" s="14" t="s">
        <v>8330</v>
      </c>
      <c r="R1650" t="s">
        <v>8351</v>
      </c>
      <c r="S1650" s="20">
        <f t="shared" si="127"/>
        <v>40592.704652777778</v>
      </c>
      <c r="T1650" s="20">
        <f t="shared" si="128"/>
        <v>40622.662986111114</v>
      </c>
      <c r="U1650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10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25"/>
        <v>101</v>
      </c>
      <c r="P1651">
        <f t="shared" si="126"/>
        <v>47.19</v>
      </c>
      <c r="Q1651" s="14" t="s">
        <v>8330</v>
      </c>
      <c r="R1651" t="s">
        <v>8351</v>
      </c>
      <c r="S1651" s="20">
        <f t="shared" si="127"/>
        <v>41737.684664351851</v>
      </c>
      <c r="T1651" s="20">
        <f t="shared" si="128"/>
        <v>41782.684664351851</v>
      </c>
      <c r="U1651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10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25"/>
        <v>142</v>
      </c>
      <c r="P1652">
        <f t="shared" si="126"/>
        <v>88.47</v>
      </c>
      <c r="Q1652" s="14" t="s">
        <v>8330</v>
      </c>
      <c r="R1652" t="s">
        <v>8351</v>
      </c>
      <c r="S1652" s="20">
        <f t="shared" si="127"/>
        <v>41526.435613425929</v>
      </c>
      <c r="T1652" s="20">
        <f t="shared" si="128"/>
        <v>41556.435613425929</v>
      </c>
      <c r="U165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10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25"/>
        <v>101</v>
      </c>
      <c r="P1653">
        <f t="shared" si="126"/>
        <v>100.75</v>
      </c>
      <c r="Q1653" s="14" t="s">
        <v>8330</v>
      </c>
      <c r="R1653" t="s">
        <v>8351</v>
      </c>
      <c r="S1653" s="20">
        <f t="shared" si="127"/>
        <v>40625.900694444441</v>
      </c>
      <c r="T1653" s="20">
        <f t="shared" si="128"/>
        <v>40659.290972222225</v>
      </c>
      <c r="U165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10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25"/>
        <v>101</v>
      </c>
      <c r="P1654">
        <f t="shared" si="126"/>
        <v>64.709999999999994</v>
      </c>
      <c r="Q1654" s="14" t="s">
        <v>8330</v>
      </c>
      <c r="R1654" t="s">
        <v>8351</v>
      </c>
      <c r="S1654" s="20">
        <f t="shared" si="127"/>
        <v>41572.492974537039</v>
      </c>
      <c r="T1654" s="20">
        <f t="shared" si="128"/>
        <v>41602.534641203703</v>
      </c>
      <c r="U1654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10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25"/>
        <v>174</v>
      </c>
      <c r="P1655">
        <f t="shared" si="126"/>
        <v>51.85</v>
      </c>
      <c r="Q1655" s="14" t="s">
        <v>8330</v>
      </c>
      <c r="R1655" t="s">
        <v>8351</v>
      </c>
      <c r="S1655" s="20">
        <f t="shared" si="127"/>
        <v>40626.834444444445</v>
      </c>
      <c r="T1655" s="20">
        <f t="shared" si="128"/>
        <v>40657.834444444445</v>
      </c>
      <c r="U1655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10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25"/>
        <v>120</v>
      </c>
      <c r="P1656">
        <f t="shared" si="126"/>
        <v>38.79</v>
      </c>
      <c r="Q1656" s="14" t="s">
        <v>8330</v>
      </c>
      <c r="R1656" t="s">
        <v>8351</v>
      </c>
      <c r="S1656" s="20">
        <f t="shared" si="127"/>
        <v>40987.890740740739</v>
      </c>
      <c r="T1656" s="20">
        <f t="shared" si="128"/>
        <v>41017.890740740739</v>
      </c>
      <c r="U1656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10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25"/>
        <v>143</v>
      </c>
      <c r="P1657">
        <f t="shared" si="126"/>
        <v>44.65</v>
      </c>
      <c r="Q1657" s="14" t="s">
        <v>8330</v>
      </c>
      <c r="R1657" t="s">
        <v>8351</v>
      </c>
      <c r="S1657" s="20">
        <f t="shared" si="127"/>
        <v>40974.791898148149</v>
      </c>
      <c r="T1657" s="20">
        <f t="shared" si="128"/>
        <v>41004.750231481477</v>
      </c>
      <c r="U1657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10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25"/>
        <v>100</v>
      </c>
      <c r="P1658">
        <f t="shared" si="126"/>
        <v>156.77000000000001</v>
      </c>
      <c r="Q1658" s="14" t="s">
        <v>8330</v>
      </c>
      <c r="R1658" t="s">
        <v>8351</v>
      </c>
      <c r="S1658" s="20">
        <f t="shared" si="127"/>
        <v>41226.928842592592</v>
      </c>
      <c r="T1658" s="20">
        <f t="shared" si="128"/>
        <v>41256.928842592592</v>
      </c>
      <c r="U1658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10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25"/>
        <v>105</v>
      </c>
      <c r="P1659">
        <f t="shared" si="126"/>
        <v>118.7</v>
      </c>
      <c r="Q1659" s="14" t="s">
        <v>8330</v>
      </c>
      <c r="R1659" t="s">
        <v>8351</v>
      </c>
      <c r="S1659" s="20">
        <f t="shared" si="127"/>
        <v>41023.782037037039</v>
      </c>
      <c r="T1659" s="20">
        <f t="shared" si="128"/>
        <v>41053.782037037039</v>
      </c>
      <c r="U1659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10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25"/>
        <v>132</v>
      </c>
      <c r="P1660">
        <f t="shared" si="126"/>
        <v>74.150000000000006</v>
      </c>
      <c r="Q1660" s="14" t="s">
        <v>8330</v>
      </c>
      <c r="R1660" t="s">
        <v>8351</v>
      </c>
      <c r="S1660" s="20">
        <f t="shared" si="127"/>
        <v>41223.22184027778</v>
      </c>
      <c r="T1660" s="20">
        <f t="shared" si="128"/>
        <v>41261.597222222219</v>
      </c>
      <c r="U1660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10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25"/>
        <v>113</v>
      </c>
      <c r="P1661">
        <f t="shared" si="126"/>
        <v>12.53</v>
      </c>
      <c r="Q1661" s="14" t="s">
        <v>8330</v>
      </c>
      <c r="R1661" t="s">
        <v>8351</v>
      </c>
      <c r="S1661" s="20">
        <f t="shared" si="127"/>
        <v>41596.913437499999</v>
      </c>
      <c r="T1661" s="20">
        <f t="shared" si="128"/>
        <v>41625.5</v>
      </c>
      <c r="U1661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10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25"/>
        <v>1254</v>
      </c>
      <c r="P1662">
        <f t="shared" si="126"/>
        <v>27.86</v>
      </c>
      <c r="Q1662" s="14" t="s">
        <v>8330</v>
      </c>
      <c r="R1662" t="s">
        <v>8351</v>
      </c>
      <c r="S1662" s="20">
        <f t="shared" si="127"/>
        <v>42459.693865740745</v>
      </c>
      <c r="T1662" s="20">
        <f t="shared" si="128"/>
        <v>42490.915972222225</v>
      </c>
      <c r="U166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10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25"/>
        <v>103</v>
      </c>
      <c r="P1663">
        <f t="shared" si="126"/>
        <v>80.180000000000007</v>
      </c>
      <c r="Q1663" s="14" t="s">
        <v>8330</v>
      </c>
      <c r="R1663" t="s">
        <v>8351</v>
      </c>
      <c r="S1663" s="20">
        <f t="shared" si="127"/>
        <v>42343.998043981483</v>
      </c>
      <c r="T1663" s="20">
        <f t="shared" si="128"/>
        <v>42386.875</v>
      </c>
      <c r="U166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10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25"/>
        <v>103</v>
      </c>
      <c r="P1664">
        <f t="shared" si="126"/>
        <v>132.44</v>
      </c>
      <c r="Q1664" s="14" t="s">
        <v>8330</v>
      </c>
      <c r="R1664" t="s">
        <v>8351</v>
      </c>
      <c r="S1664" s="20">
        <f t="shared" si="127"/>
        <v>40848.198333333334</v>
      </c>
      <c r="T1664" s="20">
        <f t="shared" si="128"/>
        <v>40908.239999999998</v>
      </c>
      <c r="U1664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10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25"/>
        <v>108</v>
      </c>
      <c r="P1665">
        <f t="shared" si="126"/>
        <v>33.75</v>
      </c>
      <c r="Q1665" s="14" t="s">
        <v>8330</v>
      </c>
      <c r="R1665" t="s">
        <v>8351</v>
      </c>
      <c r="S1665" s="20">
        <f t="shared" si="127"/>
        <v>42006.02207175926</v>
      </c>
      <c r="T1665" s="20">
        <f t="shared" si="128"/>
        <v>42036.02207175926</v>
      </c>
      <c r="U1665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10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4" t="s">
        <v>8330</v>
      </c>
      <c r="R1666" t="s">
        <v>8351</v>
      </c>
      <c r="S1666" s="20">
        <f t="shared" ref="S1666:S1729" si="132">(((J1666/60)/60)/24)+DATE(1970,1,1)</f>
        <v>40939.761782407404</v>
      </c>
      <c r="T1666" s="20">
        <f t="shared" ref="T1666:T1729" si="133">(((I1666/60)/60)/24)+DATE(1970,1,1)</f>
        <v>40984.165972222225</v>
      </c>
      <c r="U1666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10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si="130"/>
        <v>119</v>
      </c>
      <c r="P1667">
        <f t="shared" si="131"/>
        <v>44.96</v>
      </c>
      <c r="Q1667" s="14" t="s">
        <v>8330</v>
      </c>
      <c r="R1667" t="s">
        <v>8351</v>
      </c>
      <c r="S1667" s="20">
        <f t="shared" si="132"/>
        <v>40564.649456018517</v>
      </c>
      <c r="T1667" s="20">
        <f t="shared" si="133"/>
        <v>40596.125</v>
      </c>
      <c r="U1667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10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30"/>
        <v>161</v>
      </c>
      <c r="P1668">
        <f t="shared" si="131"/>
        <v>41.04</v>
      </c>
      <c r="Q1668" s="14" t="s">
        <v>8330</v>
      </c>
      <c r="R1668" t="s">
        <v>8351</v>
      </c>
      <c r="S1668" s="20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10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30"/>
        <v>127</v>
      </c>
      <c r="P1669">
        <f t="shared" si="131"/>
        <v>52.6</v>
      </c>
      <c r="Q1669" s="14" t="s">
        <v>8330</v>
      </c>
      <c r="R1669" t="s">
        <v>8351</v>
      </c>
      <c r="S1669" s="20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10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30"/>
        <v>103</v>
      </c>
      <c r="P1670">
        <f t="shared" si="131"/>
        <v>70.78</v>
      </c>
      <c r="Q1670" s="14" t="s">
        <v>8330</v>
      </c>
      <c r="R1670" t="s">
        <v>8351</v>
      </c>
      <c r="S1670" s="20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10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30"/>
        <v>140</v>
      </c>
      <c r="P1671">
        <f t="shared" si="131"/>
        <v>53.75</v>
      </c>
      <c r="Q1671" s="14" t="s">
        <v>8330</v>
      </c>
      <c r="R1671" t="s">
        <v>8351</v>
      </c>
      <c r="S1671" s="20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10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30"/>
        <v>103</v>
      </c>
      <c r="P1672">
        <f t="shared" si="131"/>
        <v>44.61</v>
      </c>
      <c r="Q1672" s="14" t="s">
        <v>8330</v>
      </c>
      <c r="R1672" t="s">
        <v>8351</v>
      </c>
      <c r="S1672" s="20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10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30"/>
        <v>101</v>
      </c>
      <c r="P1673">
        <f t="shared" si="131"/>
        <v>26.15</v>
      </c>
      <c r="Q1673" s="14" t="s">
        <v>8330</v>
      </c>
      <c r="R1673" t="s">
        <v>8351</v>
      </c>
      <c r="S1673" s="20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10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30"/>
        <v>113</v>
      </c>
      <c r="P1674">
        <f t="shared" si="131"/>
        <v>39.18</v>
      </c>
      <c r="Q1674" s="14" t="s">
        <v>8330</v>
      </c>
      <c r="R1674" t="s">
        <v>8351</v>
      </c>
      <c r="S1674" s="20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10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30"/>
        <v>128</v>
      </c>
      <c r="P1675">
        <f t="shared" si="131"/>
        <v>45.59</v>
      </c>
      <c r="Q1675" s="14" t="s">
        <v>8330</v>
      </c>
      <c r="R1675" t="s">
        <v>8351</v>
      </c>
      <c r="S1675" s="20">
        <f t="shared" si="132"/>
        <v>42039.878379629634</v>
      </c>
      <c r="T1675" s="20">
        <f t="shared" si="133"/>
        <v>42069.878379629634</v>
      </c>
      <c r="U1675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10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30"/>
        <v>202</v>
      </c>
      <c r="P1676">
        <f t="shared" si="131"/>
        <v>89.25</v>
      </c>
      <c r="Q1676" s="14" t="s">
        <v>8330</v>
      </c>
      <c r="R1676" t="s">
        <v>8351</v>
      </c>
      <c r="S1676" s="20">
        <f t="shared" si="132"/>
        <v>42569.605393518519</v>
      </c>
      <c r="T1676" s="20">
        <f t="shared" si="133"/>
        <v>42600.290972222225</v>
      </c>
      <c r="U1676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10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30"/>
        <v>137</v>
      </c>
      <c r="P1677">
        <f t="shared" si="131"/>
        <v>40.42</v>
      </c>
      <c r="Q1677" s="14" t="s">
        <v>8330</v>
      </c>
      <c r="R1677" t="s">
        <v>8351</v>
      </c>
      <c r="S1677" s="20">
        <f t="shared" si="132"/>
        <v>40802.733101851853</v>
      </c>
      <c r="T1677" s="20">
        <f t="shared" si="133"/>
        <v>40832.918749999997</v>
      </c>
      <c r="U1677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10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30"/>
        <v>115</v>
      </c>
      <c r="P1678">
        <f t="shared" si="131"/>
        <v>82.38</v>
      </c>
      <c r="Q1678" s="14" t="s">
        <v>8330</v>
      </c>
      <c r="R1678" t="s">
        <v>8351</v>
      </c>
      <c r="S1678" s="20">
        <f t="shared" si="132"/>
        <v>40973.72623842593</v>
      </c>
      <c r="T1678" s="20">
        <f t="shared" si="133"/>
        <v>41020.165972222225</v>
      </c>
      <c r="U1678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10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30"/>
        <v>112</v>
      </c>
      <c r="P1679">
        <f t="shared" si="131"/>
        <v>159.52000000000001</v>
      </c>
      <c r="Q1679" s="14" t="s">
        <v>8330</v>
      </c>
      <c r="R1679" t="s">
        <v>8351</v>
      </c>
      <c r="S1679" s="20">
        <f t="shared" si="132"/>
        <v>42416.407129629632</v>
      </c>
      <c r="T1679" s="20">
        <f t="shared" si="133"/>
        <v>42476.249305555553</v>
      </c>
      <c r="U1679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10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30"/>
        <v>118</v>
      </c>
      <c r="P1680">
        <f t="shared" si="131"/>
        <v>36.24</v>
      </c>
      <c r="Q1680" s="14" t="s">
        <v>8330</v>
      </c>
      <c r="R1680" t="s">
        <v>8351</v>
      </c>
      <c r="S1680" s="20">
        <f t="shared" si="132"/>
        <v>41662.854988425926</v>
      </c>
      <c r="T1680" s="20">
        <f t="shared" si="133"/>
        <v>41676.854988425926</v>
      </c>
      <c r="U1680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10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30"/>
        <v>175</v>
      </c>
      <c r="P1681">
        <f t="shared" si="131"/>
        <v>62.5</v>
      </c>
      <c r="Q1681" s="14" t="s">
        <v>8330</v>
      </c>
      <c r="R1681" t="s">
        <v>8351</v>
      </c>
      <c r="S1681" s="20">
        <f t="shared" si="132"/>
        <v>40723.068807870368</v>
      </c>
      <c r="T1681" s="20">
        <f t="shared" si="133"/>
        <v>40746.068807870368</v>
      </c>
      <c r="U1681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10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30"/>
        <v>118</v>
      </c>
      <c r="P1682">
        <f t="shared" si="131"/>
        <v>47</v>
      </c>
      <c r="Q1682" s="14" t="s">
        <v>8330</v>
      </c>
      <c r="R1682" t="s">
        <v>8351</v>
      </c>
      <c r="S1682" s="20">
        <f t="shared" si="132"/>
        <v>41802.757719907408</v>
      </c>
      <c r="T1682" s="20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10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30"/>
        <v>101</v>
      </c>
      <c r="P1683">
        <f t="shared" si="131"/>
        <v>74.58</v>
      </c>
      <c r="Q1683" s="14" t="s">
        <v>8330</v>
      </c>
      <c r="R1683" t="s">
        <v>8352</v>
      </c>
      <c r="S1683" s="20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10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30"/>
        <v>0</v>
      </c>
      <c r="P1684">
        <f t="shared" si="131"/>
        <v>0</v>
      </c>
      <c r="Q1684" s="14" t="s">
        <v>8330</v>
      </c>
      <c r="R1684" t="s">
        <v>8352</v>
      </c>
      <c r="S1684" s="20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10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30"/>
        <v>22</v>
      </c>
      <c r="P1685">
        <f t="shared" si="131"/>
        <v>76</v>
      </c>
      <c r="Q1685" s="14" t="s">
        <v>8330</v>
      </c>
      <c r="R1685" t="s">
        <v>8352</v>
      </c>
      <c r="S1685" s="20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10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30"/>
        <v>109</v>
      </c>
      <c r="P1686">
        <f t="shared" si="131"/>
        <v>86.44</v>
      </c>
      <c r="Q1686" s="14" t="s">
        <v>8330</v>
      </c>
      <c r="R1686" t="s">
        <v>8352</v>
      </c>
      <c r="S1686" s="20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10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30"/>
        <v>103</v>
      </c>
      <c r="P1687">
        <f t="shared" si="131"/>
        <v>24</v>
      </c>
      <c r="Q1687" s="14" t="s">
        <v>8330</v>
      </c>
      <c r="R1687" t="s">
        <v>8352</v>
      </c>
      <c r="S1687" s="20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10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30"/>
        <v>0</v>
      </c>
      <c r="P1688">
        <f t="shared" si="131"/>
        <v>18</v>
      </c>
      <c r="Q1688" s="14" t="s">
        <v>8330</v>
      </c>
      <c r="R1688" t="s">
        <v>8352</v>
      </c>
      <c r="S1688" s="20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10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30"/>
        <v>31</v>
      </c>
      <c r="P1689">
        <f t="shared" si="131"/>
        <v>80.13</v>
      </c>
      <c r="Q1689" s="14" t="s">
        <v>8330</v>
      </c>
      <c r="R1689" t="s">
        <v>8352</v>
      </c>
      <c r="S1689" s="20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10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30"/>
        <v>44</v>
      </c>
      <c r="P1690">
        <f t="shared" si="131"/>
        <v>253.14</v>
      </c>
      <c r="Q1690" s="14" t="s">
        <v>8330</v>
      </c>
      <c r="R1690" t="s">
        <v>8352</v>
      </c>
      <c r="S1690" s="20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10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30"/>
        <v>100</v>
      </c>
      <c r="P1691">
        <f t="shared" si="131"/>
        <v>171.43</v>
      </c>
      <c r="Q1691" s="14" t="s">
        <v>8330</v>
      </c>
      <c r="R1691" t="s">
        <v>8352</v>
      </c>
      <c r="S1691" s="20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10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30"/>
        <v>25</v>
      </c>
      <c r="P1692">
        <f t="shared" si="131"/>
        <v>57.73</v>
      </c>
      <c r="Q1692" s="14" t="s">
        <v>8330</v>
      </c>
      <c r="R1692" t="s">
        <v>8352</v>
      </c>
      <c r="S1692" s="20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10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30"/>
        <v>33</v>
      </c>
      <c r="P1693">
        <f t="shared" si="131"/>
        <v>264.26</v>
      </c>
      <c r="Q1693" s="14" t="s">
        <v>8330</v>
      </c>
      <c r="R1693" t="s">
        <v>8352</v>
      </c>
      <c r="S1693" s="20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10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30"/>
        <v>48</v>
      </c>
      <c r="P1694">
        <f t="shared" si="131"/>
        <v>159.33000000000001</v>
      </c>
      <c r="Q1694" s="14" t="s">
        <v>8330</v>
      </c>
      <c r="R1694" t="s">
        <v>8352</v>
      </c>
      <c r="S1694" s="20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10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30"/>
        <v>9</v>
      </c>
      <c r="P1695">
        <f t="shared" si="131"/>
        <v>35</v>
      </c>
      <c r="Q1695" s="14" t="s">
        <v>8330</v>
      </c>
      <c r="R1695" t="s">
        <v>8352</v>
      </c>
      <c r="S1695" s="20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10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30"/>
        <v>0</v>
      </c>
      <c r="P1696">
        <f t="shared" si="131"/>
        <v>5</v>
      </c>
      <c r="Q1696" s="14" t="s">
        <v>8330</v>
      </c>
      <c r="R1696" t="s">
        <v>8352</v>
      </c>
      <c r="S1696" s="20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10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30"/>
        <v>12</v>
      </c>
      <c r="P1697">
        <f t="shared" si="131"/>
        <v>61.09</v>
      </c>
      <c r="Q1697" s="14" t="s">
        <v>8330</v>
      </c>
      <c r="R1697" t="s">
        <v>8352</v>
      </c>
      <c r="S1697" s="20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10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30"/>
        <v>0</v>
      </c>
      <c r="P1698">
        <f t="shared" si="131"/>
        <v>0</v>
      </c>
      <c r="Q1698" s="14" t="s">
        <v>8330</v>
      </c>
      <c r="R1698" t="s">
        <v>8352</v>
      </c>
      <c r="S1698" s="20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10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30"/>
        <v>20</v>
      </c>
      <c r="P1699">
        <f t="shared" si="131"/>
        <v>114.82</v>
      </c>
      <c r="Q1699" s="14" t="s">
        <v>8330</v>
      </c>
      <c r="R1699" t="s">
        <v>8352</v>
      </c>
      <c r="S1699" s="20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10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30"/>
        <v>0</v>
      </c>
      <c r="P1700">
        <f t="shared" si="131"/>
        <v>0</v>
      </c>
      <c r="Q1700" s="14" t="s">
        <v>8330</v>
      </c>
      <c r="R1700" t="s">
        <v>8352</v>
      </c>
      <c r="S1700" s="20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10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30"/>
        <v>4</v>
      </c>
      <c r="P1701">
        <f t="shared" si="131"/>
        <v>54</v>
      </c>
      <c r="Q1701" s="14" t="s">
        <v>8330</v>
      </c>
      <c r="R1701" t="s">
        <v>8352</v>
      </c>
      <c r="S1701" s="20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10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30"/>
        <v>26</v>
      </c>
      <c r="P1702">
        <f t="shared" si="131"/>
        <v>65.97</v>
      </c>
      <c r="Q1702" s="14" t="s">
        <v>8330</v>
      </c>
      <c r="R1702" t="s">
        <v>8352</v>
      </c>
      <c r="S1702" s="20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10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30"/>
        <v>0</v>
      </c>
      <c r="P1703">
        <f t="shared" si="131"/>
        <v>5</v>
      </c>
      <c r="Q1703" s="14" t="s">
        <v>8330</v>
      </c>
      <c r="R1703" t="s">
        <v>8352</v>
      </c>
      <c r="S1703" s="20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10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30"/>
        <v>0</v>
      </c>
      <c r="P1704">
        <f t="shared" si="131"/>
        <v>1</v>
      </c>
      <c r="Q1704" s="14" t="s">
        <v>8330</v>
      </c>
      <c r="R1704" t="s">
        <v>8352</v>
      </c>
      <c r="S1704" s="20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10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30"/>
        <v>1</v>
      </c>
      <c r="P1705">
        <f t="shared" si="131"/>
        <v>25.5</v>
      </c>
      <c r="Q1705" s="14" t="s">
        <v>8330</v>
      </c>
      <c r="R1705" t="s">
        <v>8352</v>
      </c>
      <c r="S1705" s="20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10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30"/>
        <v>65</v>
      </c>
      <c r="P1706">
        <f t="shared" si="131"/>
        <v>118.36</v>
      </c>
      <c r="Q1706" s="14" t="s">
        <v>8330</v>
      </c>
      <c r="R1706" t="s">
        <v>8352</v>
      </c>
      <c r="S1706" s="20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10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30"/>
        <v>0</v>
      </c>
      <c r="P1707">
        <f t="shared" si="131"/>
        <v>0</v>
      </c>
      <c r="Q1707" s="14" t="s">
        <v>8330</v>
      </c>
      <c r="R1707" t="s">
        <v>8352</v>
      </c>
      <c r="S1707" s="20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10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30"/>
        <v>0</v>
      </c>
      <c r="P1708">
        <f t="shared" si="131"/>
        <v>0</v>
      </c>
      <c r="Q1708" s="14" t="s">
        <v>8330</v>
      </c>
      <c r="R1708" t="s">
        <v>8352</v>
      </c>
      <c r="S1708" s="20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10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30"/>
        <v>10</v>
      </c>
      <c r="P1709">
        <f t="shared" si="131"/>
        <v>54.11</v>
      </c>
      <c r="Q1709" s="14" t="s">
        <v>8330</v>
      </c>
      <c r="R1709" t="s">
        <v>8352</v>
      </c>
      <c r="S1709" s="20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10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30"/>
        <v>0</v>
      </c>
      <c r="P1710">
        <f t="shared" si="131"/>
        <v>0</v>
      </c>
      <c r="Q1710" s="14" t="s">
        <v>8330</v>
      </c>
      <c r="R1710" t="s">
        <v>8352</v>
      </c>
      <c r="S1710" s="20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10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30"/>
        <v>5</v>
      </c>
      <c r="P1711">
        <f t="shared" si="131"/>
        <v>21.25</v>
      </c>
      <c r="Q1711" s="14" t="s">
        <v>8330</v>
      </c>
      <c r="R1711" t="s">
        <v>8352</v>
      </c>
      <c r="S1711" s="20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10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30"/>
        <v>1</v>
      </c>
      <c r="P1712">
        <f t="shared" si="131"/>
        <v>34</v>
      </c>
      <c r="Q1712" s="14" t="s">
        <v>8330</v>
      </c>
      <c r="R1712" t="s">
        <v>8352</v>
      </c>
      <c r="S1712" s="20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10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30"/>
        <v>11</v>
      </c>
      <c r="P1713">
        <f t="shared" si="131"/>
        <v>525</v>
      </c>
      <c r="Q1713" s="14" t="s">
        <v>8330</v>
      </c>
      <c r="R1713" t="s">
        <v>8352</v>
      </c>
      <c r="S1713" s="20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10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30"/>
        <v>0</v>
      </c>
      <c r="P1714">
        <f t="shared" si="131"/>
        <v>0</v>
      </c>
      <c r="Q1714" s="14" t="s">
        <v>8330</v>
      </c>
      <c r="R1714" t="s">
        <v>8352</v>
      </c>
      <c r="S1714" s="20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10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30"/>
        <v>2</v>
      </c>
      <c r="P1715">
        <f t="shared" si="131"/>
        <v>50</v>
      </c>
      <c r="Q1715" s="14" t="s">
        <v>8330</v>
      </c>
      <c r="R1715" t="s">
        <v>8352</v>
      </c>
      <c r="S1715" s="20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10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30"/>
        <v>8</v>
      </c>
      <c r="P1716">
        <f t="shared" si="131"/>
        <v>115.71</v>
      </c>
      <c r="Q1716" s="14" t="s">
        <v>8330</v>
      </c>
      <c r="R1716" t="s">
        <v>8352</v>
      </c>
      <c r="S1716" s="20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10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30"/>
        <v>0</v>
      </c>
      <c r="P1717">
        <f t="shared" si="131"/>
        <v>5.5</v>
      </c>
      <c r="Q1717" s="14" t="s">
        <v>8330</v>
      </c>
      <c r="R1717" t="s">
        <v>8352</v>
      </c>
      <c r="S1717" s="20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10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30"/>
        <v>8</v>
      </c>
      <c r="P1718">
        <f t="shared" si="131"/>
        <v>50</v>
      </c>
      <c r="Q1718" s="14" t="s">
        <v>8330</v>
      </c>
      <c r="R1718" t="s">
        <v>8352</v>
      </c>
      <c r="S1718" s="20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10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30"/>
        <v>43</v>
      </c>
      <c r="P1719">
        <f t="shared" si="131"/>
        <v>34.020000000000003</v>
      </c>
      <c r="Q1719" s="14" t="s">
        <v>8330</v>
      </c>
      <c r="R1719" t="s">
        <v>8352</v>
      </c>
      <c r="S1719" s="20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10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30"/>
        <v>0</v>
      </c>
      <c r="P1720">
        <f t="shared" si="131"/>
        <v>37.5</v>
      </c>
      <c r="Q1720" s="14" t="s">
        <v>8330</v>
      </c>
      <c r="R1720" t="s">
        <v>8352</v>
      </c>
      <c r="S1720" s="20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10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30"/>
        <v>1</v>
      </c>
      <c r="P1721">
        <f t="shared" si="131"/>
        <v>11.67</v>
      </c>
      <c r="Q1721" s="14" t="s">
        <v>8330</v>
      </c>
      <c r="R1721" t="s">
        <v>8352</v>
      </c>
      <c r="S1721" s="20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10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30"/>
        <v>6</v>
      </c>
      <c r="P1722">
        <f t="shared" si="131"/>
        <v>28.13</v>
      </c>
      <c r="Q1722" s="14" t="s">
        <v>8330</v>
      </c>
      <c r="R1722" t="s">
        <v>8352</v>
      </c>
      <c r="S1722" s="20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10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30"/>
        <v>0</v>
      </c>
      <c r="P1723">
        <f t="shared" si="131"/>
        <v>0</v>
      </c>
      <c r="Q1723" s="14" t="s">
        <v>8330</v>
      </c>
      <c r="R1723" t="s">
        <v>8352</v>
      </c>
      <c r="S1723" s="20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10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30"/>
        <v>0</v>
      </c>
      <c r="P1724">
        <f t="shared" si="131"/>
        <v>1</v>
      </c>
      <c r="Q1724" s="14" t="s">
        <v>8330</v>
      </c>
      <c r="R1724" t="s">
        <v>8352</v>
      </c>
      <c r="S1724" s="20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10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30"/>
        <v>7</v>
      </c>
      <c r="P1725">
        <f t="shared" si="131"/>
        <v>216.67</v>
      </c>
      <c r="Q1725" s="14" t="s">
        <v>8330</v>
      </c>
      <c r="R1725" t="s">
        <v>8352</v>
      </c>
      <c r="S1725" s="20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10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30"/>
        <v>1</v>
      </c>
      <c r="P1726">
        <f t="shared" si="131"/>
        <v>8.75</v>
      </c>
      <c r="Q1726" s="14" t="s">
        <v>8330</v>
      </c>
      <c r="R1726" t="s">
        <v>8352</v>
      </c>
      <c r="S1726" s="20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10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30"/>
        <v>10</v>
      </c>
      <c r="P1727">
        <f t="shared" si="131"/>
        <v>62.22</v>
      </c>
      <c r="Q1727" s="14" t="s">
        <v>8330</v>
      </c>
      <c r="R1727" t="s">
        <v>8352</v>
      </c>
      <c r="S1727" s="20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10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30"/>
        <v>34</v>
      </c>
      <c r="P1728">
        <f t="shared" si="131"/>
        <v>137.25</v>
      </c>
      <c r="Q1728" s="14" t="s">
        <v>8330</v>
      </c>
      <c r="R1728" t="s">
        <v>8352</v>
      </c>
      <c r="S1728" s="20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10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30"/>
        <v>0</v>
      </c>
      <c r="P1729">
        <f t="shared" si="131"/>
        <v>1</v>
      </c>
      <c r="Q1729" s="14" t="s">
        <v>8330</v>
      </c>
      <c r="R1729" t="s">
        <v>8352</v>
      </c>
      <c r="S1729" s="20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10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ref="O1730:O1793" si="135">ROUND(E1730/D1730*100,0)</f>
        <v>68</v>
      </c>
      <c r="P1730">
        <f t="shared" ref="P1730:P1793" si="136">IFERROR(ROUND(E1730/L1730,2),0)</f>
        <v>122.14</v>
      </c>
      <c r="Q1730" s="14" t="s">
        <v>8330</v>
      </c>
      <c r="R1730" t="s">
        <v>8352</v>
      </c>
      <c r="S1730" s="20">
        <f t="shared" ref="S1730:S1793" si="137">(((J1730/60)/60)/24)+DATE(1970,1,1)</f>
        <v>42268.625856481478</v>
      </c>
      <c r="T1730" s="20">
        <f t="shared" ref="T1730:T1793" si="138">(((I1730/60)/60)/24)+DATE(1970,1,1)</f>
        <v>42298.625856481478</v>
      </c>
      <c r="U1730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10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si="135"/>
        <v>0</v>
      </c>
      <c r="P1731">
        <f t="shared" si="136"/>
        <v>0</v>
      </c>
      <c r="Q1731" s="14" t="s">
        <v>8330</v>
      </c>
      <c r="R1731" t="s">
        <v>8352</v>
      </c>
      <c r="S1731" s="20">
        <f t="shared" si="137"/>
        <v>42471.052152777775</v>
      </c>
      <c r="T1731" s="20">
        <f t="shared" si="138"/>
        <v>42531.052152777775</v>
      </c>
      <c r="U1731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10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35"/>
        <v>0</v>
      </c>
      <c r="P1732">
        <f t="shared" si="136"/>
        <v>0</v>
      </c>
      <c r="Q1732" s="14" t="s">
        <v>8330</v>
      </c>
      <c r="R1732" t="s">
        <v>8352</v>
      </c>
      <c r="S1732" s="20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10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35"/>
        <v>0</v>
      </c>
      <c r="P1733">
        <f t="shared" si="136"/>
        <v>0</v>
      </c>
      <c r="Q1733" s="14" t="s">
        <v>8330</v>
      </c>
      <c r="R1733" t="s">
        <v>8352</v>
      </c>
      <c r="S1733" s="20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10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35"/>
        <v>0</v>
      </c>
      <c r="P1734">
        <f t="shared" si="136"/>
        <v>0</v>
      </c>
      <c r="Q1734" s="14" t="s">
        <v>8330</v>
      </c>
      <c r="R1734" t="s">
        <v>8352</v>
      </c>
      <c r="S1734" s="20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10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35"/>
        <v>0</v>
      </c>
      <c r="P1735">
        <f t="shared" si="136"/>
        <v>0</v>
      </c>
      <c r="Q1735" s="14" t="s">
        <v>8330</v>
      </c>
      <c r="R1735" t="s">
        <v>8352</v>
      </c>
      <c r="S1735" s="20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10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35"/>
        <v>0</v>
      </c>
      <c r="P1736">
        <f t="shared" si="136"/>
        <v>1</v>
      </c>
      <c r="Q1736" s="14" t="s">
        <v>8330</v>
      </c>
      <c r="R1736" t="s">
        <v>8352</v>
      </c>
      <c r="S1736" s="20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10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35"/>
        <v>11</v>
      </c>
      <c r="P1737">
        <f t="shared" si="136"/>
        <v>55</v>
      </c>
      <c r="Q1737" s="14" t="s">
        <v>8330</v>
      </c>
      <c r="R1737" t="s">
        <v>8352</v>
      </c>
      <c r="S1737" s="20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10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35"/>
        <v>1</v>
      </c>
      <c r="P1738">
        <f t="shared" si="136"/>
        <v>22</v>
      </c>
      <c r="Q1738" s="14" t="s">
        <v>8330</v>
      </c>
      <c r="R1738" t="s">
        <v>8352</v>
      </c>
      <c r="S1738" s="20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10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35"/>
        <v>21</v>
      </c>
      <c r="P1739">
        <f t="shared" si="136"/>
        <v>56.67</v>
      </c>
      <c r="Q1739" s="14" t="s">
        <v>8330</v>
      </c>
      <c r="R1739" t="s">
        <v>8352</v>
      </c>
      <c r="S1739" s="20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10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35"/>
        <v>0</v>
      </c>
      <c r="P1740">
        <f t="shared" si="136"/>
        <v>20</v>
      </c>
      <c r="Q1740" s="14" t="s">
        <v>8330</v>
      </c>
      <c r="R1740" t="s">
        <v>8352</v>
      </c>
      <c r="S1740" s="20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10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35"/>
        <v>0</v>
      </c>
      <c r="P1741">
        <f t="shared" si="136"/>
        <v>1</v>
      </c>
      <c r="Q1741" s="14" t="s">
        <v>8330</v>
      </c>
      <c r="R1741" t="s">
        <v>8352</v>
      </c>
      <c r="S1741" s="20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10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35"/>
        <v>0</v>
      </c>
      <c r="P1742">
        <f t="shared" si="136"/>
        <v>0</v>
      </c>
      <c r="Q1742" s="14" t="s">
        <v>8330</v>
      </c>
      <c r="R1742" t="s">
        <v>8352</v>
      </c>
      <c r="S1742" s="20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10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35"/>
        <v>111</v>
      </c>
      <c r="P1743">
        <f t="shared" si="136"/>
        <v>25.58</v>
      </c>
      <c r="Q1743" s="14" t="s">
        <v>8343</v>
      </c>
      <c r="R1743" t="s">
        <v>8344</v>
      </c>
      <c r="S1743" s="20">
        <f t="shared" si="137"/>
        <v>42120.628136574072</v>
      </c>
      <c r="T1743" s="20">
        <f t="shared" si="138"/>
        <v>42165.628136574072</v>
      </c>
      <c r="U174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10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35"/>
        <v>109</v>
      </c>
      <c r="P1744">
        <f t="shared" si="136"/>
        <v>63.97</v>
      </c>
      <c r="Q1744" s="14" t="s">
        <v>8343</v>
      </c>
      <c r="R1744" t="s">
        <v>8344</v>
      </c>
      <c r="S1744" s="20">
        <f t="shared" si="137"/>
        <v>42710.876967592587</v>
      </c>
      <c r="T1744" s="20">
        <f t="shared" si="138"/>
        <v>42742.875</v>
      </c>
      <c r="U1744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10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35"/>
        <v>100</v>
      </c>
      <c r="P1745">
        <f t="shared" si="136"/>
        <v>89.93</v>
      </c>
      <c r="Q1745" s="14" t="s">
        <v>8343</v>
      </c>
      <c r="R1745" t="s">
        <v>8344</v>
      </c>
      <c r="S1745" s="20">
        <f t="shared" si="137"/>
        <v>42586.925636574073</v>
      </c>
      <c r="T1745" s="20">
        <f t="shared" si="138"/>
        <v>42609.165972222225</v>
      </c>
      <c r="U1745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10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35"/>
        <v>118</v>
      </c>
      <c r="P1746">
        <f t="shared" si="136"/>
        <v>93.07</v>
      </c>
      <c r="Q1746" s="14" t="s">
        <v>8343</v>
      </c>
      <c r="R1746" t="s">
        <v>8344</v>
      </c>
      <c r="S1746" s="20">
        <f t="shared" si="137"/>
        <v>42026.605057870373</v>
      </c>
      <c r="T1746" s="20">
        <f t="shared" si="138"/>
        <v>42071.563391203701</v>
      </c>
      <c r="U1746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10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35"/>
        <v>114</v>
      </c>
      <c r="P1747">
        <f t="shared" si="136"/>
        <v>89.67</v>
      </c>
      <c r="Q1747" s="14" t="s">
        <v>8343</v>
      </c>
      <c r="R1747" t="s">
        <v>8344</v>
      </c>
      <c r="S1747" s="20">
        <f t="shared" si="137"/>
        <v>42690.259699074071</v>
      </c>
      <c r="T1747" s="20">
        <f t="shared" si="138"/>
        <v>42726.083333333328</v>
      </c>
      <c r="U1747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10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35"/>
        <v>148</v>
      </c>
      <c r="P1748">
        <f t="shared" si="136"/>
        <v>207.62</v>
      </c>
      <c r="Q1748" s="14" t="s">
        <v>8343</v>
      </c>
      <c r="R1748" t="s">
        <v>8344</v>
      </c>
      <c r="S1748" s="20">
        <f t="shared" si="137"/>
        <v>42668.176701388889</v>
      </c>
      <c r="T1748" s="20">
        <f t="shared" si="138"/>
        <v>42698.083333333328</v>
      </c>
      <c r="U1748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10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35"/>
        <v>105</v>
      </c>
      <c r="P1749">
        <f t="shared" si="136"/>
        <v>59.41</v>
      </c>
      <c r="Q1749" s="14" t="s">
        <v>8343</v>
      </c>
      <c r="R1749" t="s">
        <v>8344</v>
      </c>
      <c r="S1749" s="20">
        <f t="shared" si="137"/>
        <v>42292.435532407413</v>
      </c>
      <c r="T1749" s="20">
        <f t="shared" si="138"/>
        <v>42321.625</v>
      </c>
      <c r="U1749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10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35"/>
        <v>130</v>
      </c>
      <c r="P1750">
        <f t="shared" si="136"/>
        <v>358.97</v>
      </c>
      <c r="Q1750" s="14" t="s">
        <v>8343</v>
      </c>
      <c r="R1750" t="s">
        <v>8344</v>
      </c>
      <c r="S1750" s="20">
        <f t="shared" si="137"/>
        <v>42219.950729166667</v>
      </c>
      <c r="T1750" s="20">
        <f t="shared" si="138"/>
        <v>42249.950729166667</v>
      </c>
      <c r="U1750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10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35"/>
        <v>123</v>
      </c>
      <c r="P1751">
        <f t="shared" si="136"/>
        <v>94.74</v>
      </c>
      <c r="Q1751" s="14" t="s">
        <v>8343</v>
      </c>
      <c r="R1751" t="s">
        <v>8344</v>
      </c>
      <c r="S1751" s="20">
        <f t="shared" si="137"/>
        <v>42758.975937499999</v>
      </c>
      <c r="T1751" s="20">
        <f t="shared" si="138"/>
        <v>42795.791666666672</v>
      </c>
      <c r="U1751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10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35"/>
        <v>202</v>
      </c>
      <c r="P1752">
        <f t="shared" si="136"/>
        <v>80.650000000000006</v>
      </c>
      <c r="Q1752" s="14" t="s">
        <v>8343</v>
      </c>
      <c r="R1752" t="s">
        <v>8344</v>
      </c>
      <c r="S1752" s="20">
        <f t="shared" si="137"/>
        <v>42454.836851851855</v>
      </c>
      <c r="T1752" s="20">
        <f t="shared" si="138"/>
        <v>42479.836851851855</v>
      </c>
      <c r="U175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10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35"/>
        <v>103</v>
      </c>
      <c r="P1753">
        <f t="shared" si="136"/>
        <v>168.69</v>
      </c>
      <c r="Q1753" s="14" t="s">
        <v>8343</v>
      </c>
      <c r="R1753" t="s">
        <v>8344</v>
      </c>
      <c r="S1753" s="20">
        <f t="shared" si="137"/>
        <v>42052.7815162037</v>
      </c>
      <c r="T1753" s="20">
        <f t="shared" si="138"/>
        <v>42082.739849537036</v>
      </c>
      <c r="U175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10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35"/>
        <v>260</v>
      </c>
      <c r="P1754">
        <f t="shared" si="136"/>
        <v>34.69</v>
      </c>
      <c r="Q1754" s="14" t="s">
        <v>8343</v>
      </c>
      <c r="R1754" t="s">
        <v>8344</v>
      </c>
      <c r="S1754" s="20">
        <f t="shared" si="137"/>
        <v>42627.253263888888</v>
      </c>
      <c r="T1754" s="20">
        <f t="shared" si="138"/>
        <v>42657.253263888888</v>
      </c>
      <c r="U1754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10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35"/>
        <v>108</v>
      </c>
      <c r="P1755">
        <f t="shared" si="136"/>
        <v>462.86</v>
      </c>
      <c r="Q1755" s="14" t="s">
        <v>8343</v>
      </c>
      <c r="R1755" t="s">
        <v>8344</v>
      </c>
      <c r="S1755" s="20">
        <f t="shared" si="137"/>
        <v>42420.74962962963</v>
      </c>
      <c r="T1755" s="20">
        <f t="shared" si="138"/>
        <v>42450.707962962959</v>
      </c>
      <c r="U1755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10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35"/>
        <v>111</v>
      </c>
      <c r="P1756">
        <f t="shared" si="136"/>
        <v>104.39</v>
      </c>
      <c r="Q1756" s="14" t="s">
        <v>8343</v>
      </c>
      <c r="R1756" t="s">
        <v>8344</v>
      </c>
      <c r="S1756" s="20">
        <f t="shared" si="137"/>
        <v>42067.876770833333</v>
      </c>
      <c r="T1756" s="20">
        <f t="shared" si="138"/>
        <v>42097.835104166668</v>
      </c>
      <c r="U1756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10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35"/>
        <v>120</v>
      </c>
      <c r="P1757">
        <f t="shared" si="136"/>
        <v>7.5</v>
      </c>
      <c r="Q1757" s="14" t="s">
        <v>8343</v>
      </c>
      <c r="R1757" t="s">
        <v>8344</v>
      </c>
      <c r="S1757" s="20">
        <f t="shared" si="137"/>
        <v>42252.788900462961</v>
      </c>
      <c r="T1757" s="20">
        <f t="shared" si="138"/>
        <v>42282.788900462961</v>
      </c>
      <c r="U1757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10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35"/>
        <v>103</v>
      </c>
      <c r="P1758">
        <f t="shared" si="136"/>
        <v>47.13</v>
      </c>
      <c r="Q1758" s="14" t="s">
        <v>8343</v>
      </c>
      <c r="R1758" t="s">
        <v>8344</v>
      </c>
      <c r="S1758" s="20">
        <f t="shared" si="137"/>
        <v>42571.167465277773</v>
      </c>
      <c r="T1758" s="20">
        <f t="shared" si="138"/>
        <v>42611.167465277773</v>
      </c>
      <c r="U1758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10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35"/>
        <v>116</v>
      </c>
      <c r="P1759">
        <f t="shared" si="136"/>
        <v>414.29</v>
      </c>
      <c r="Q1759" s="14" t="s">
        <v>8343</v>
      </c>
      <c r="R1759" t="s">
        <v>8344</v>
      </c>
      <c r="S1759" s="20">
        <f t="shared" si="137"/>
        <v>42733.827349537038</v>
      </c>
      <c r="T1759" s="20">
        <f t="shared" si="138"/>
        <v>42763.811805555553</v>
      </c>
      <c r="U1759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10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35"/>
        <v>115</v>
      </c>
      <c r="P1760">
        <f t="shared" si="136"/>
        <v>42.48</v>
      </c>
      <c r="Q1760" s="14" t="s">
        <v>8343</v>
      </c>
      <c r="R1760" t="s">
        <v>8344</v>
      </c>
      <c r="S1760" s="20">
        <f t="shared" si="137"/>
        <v>42505.955925925926</v>
      </c>
      <c r="T1760" s="20">
        <f t="shared" si="138"/>
        <v>42565.955925925926</v>
      </c>
      <c r="U1760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10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35"/>
        <v>107</v>
      </c>
      <c r="P1761">
        <f t="shared" si="136"/>
        <v>108.78</v>
      </c>
      <c r="Q1761" s="14" t="s">
        <v>8343</v>
      </c>
      <c r="R1761" t="s">
        <v>8344</v>
      </c>
      <c r="S1761" s="20">
        <f t="shared" si="137"/>
        <v>42068.829039351855</v>
      </c>
      <c r="T1761" s="20">
        <f t="shared" si="138"/>
        <v>42088.787372685183</v>
      </c>
      <c r="U1761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10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35"/>
        <v>165</v>
      </c>
      <c r="P1762">
        <f t="shared" si="136"/>
        <v>81.099999999999994</v>
      </c>
      <c r="Q1762" s="14" t="s">
        <v>8343</v>
      </c>
      <c r="R1762" t="s">
        <v>8344</v>
      </c>
      <c r="S1762" s="20">
        <f t="shared" si="137"/>
        <v>42405.67260416667</v>
      </c>
      <c r="T1762" s="20">
        <f t="shared" si="138"/>
        <v>42425.67260416667</v>
      </c>
      <c r="U176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10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35"/>
        <v>155</v>
      </c>
      <c r="P1763">
        <f t="shared" si="136"/>
        <v>51.67</v>
      </c>
      <c r="Q1763" s="14" t="s">
        <v>8343</v>
      </c>
      <c r="R1763" t="s">
        <v>8344</v>
      </c>
      <c r="S1763" s="20">
        <f t="shared" si="137"/>
        <v>42209.567824074074</v>
      </c>
      <c r="T1763" s="20">
        <f t="shared" si="138"/>
        <v>42259.567824074074</v>
      </c>
      <c r="U176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10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35"/>
        <v>885</v>
      </c>
      <c r="P1764">
        <f t="shared" si="136"/>
        <v>35.4</v>
      </c>
      <c r="Q1764" s="14" t="s">
        <v>8343</v>
      </c>
      <c r="R1764" t="s">
        <v>8344</v>
      </c>
      <c r="S1764" s="20">
        <f t="shared" si="137"/>
        <v>42410.982002314813</v>
      </c>
      <c r="T1764" s="20">
        <f t="shared" si="138"/>
        <v>42440.982002314813</v>
      </c>
      <c r="U1764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10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35"/>
        <v>102</v>
      </c>
      <c r="P1765">
        <f t="shared" si="136"/>
        <v>103.64</v>
      </c>
      <c r="Q1765" s="14" t="s">
        <v>8343</v>
      </c>
      <c r="R1765" t="s">
        <v>8344</v>
      </c>
      <c r="S1765" s="20">
        <f t="shared" si="137"/>
        <v>42636.868518518517</v>
      </c>
      <c r="T1765" s="20">
        <f t="shared" si="138"/>
        <v>42666.868518518517</v>
      </c>
      <c r="U1765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10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35"/>
        <v>20</v>
      </c>
      <c r="P1766">
        <f t="shared" si="136"/>
        <v>55.28</v>
      </c>
      <c r="Q1766" s="14" t="s">
        <v>8343</v>
      </c>
      <c r="R1766" t="s">
        <v>8344</v>
      </c>
      <c r="S1766" s="20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10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35"/>
        <v>59</v>
      </c>
      <c r="P1767">
        <f t="shared" si="136"/>
        <v>72.17</v>
      </c>
      <c r="Q1767" s="14" t="s">
        <v>8343</v>
      </c>
      <c r="R1767" t="s">
        <v>8344</v>
      </c>
      <c r="S1767" s="20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10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35"/>
        <v>0</v>
      </c>
      <c r="P1768">
        <f t="shared" si="136"/>
        <v>0</v>
      </c>
      <c r="Q1768" s="14" t="s">
        <v>8343</v>
      </c>
      <c r="R1768" t="s">
        <v>8344</v>
      </c>
      <c r="S1768" s="20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10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35"/>
        <v>46</v>
      </c>
      <c r="P1769">
        <f t="shared" si="136"/>
        <v>58.62</v>
      </c>
      <c r="Q1769" s="14" t="s">
        <v>8343</v>
      </c>
      <c r="R1769" t="s">
        <v>8344</v>
      </c>
      <c r="S1769" s="20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10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35"/>
        <v>4</v>
      </c>
      <c r="P1770">
        <f t="shared" si="136"/>
        <v>12.47</v>
      </c>
      <c r="Q1770" s="14" t="s">
        <v>8343</v>
      </c>
      <c r="R1770" t="s">
        <v>8344</v>
      </c>
      <c r="S1770" s="20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10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35"/>
        <v>3</v>
      </c>
      <c r="P1771">
        <f t="shared" si="136"/>
        <v>49.14</v>
      </c>
      <c r="Q1771" s="14" t="s">
        <v>8343</v>
      </c>
      <c r="R1771" t="s">
        <v>8344</v>
      </c>
      <c r="S1771" s="20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10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35"/>
        <v>57</v>
      </c>
      <c r="P1772">
        <f t="shared" si="136"/>
        <v>150.5</v>
      </c>
      <c r="Q1772" s="14" t="s">
        <v>8343</v>
      </c>
      <c r="R1772" t="s">
        <v>8344</v>
      </c>
      <c r="S1772" s="20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10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35"/>
        <v>21</v>
      </c>
      <c r="P1773">
        <f t="shared" si="136"/>
        <v>35.799999999999997</v>
      </c>
      <c r="Q1773" s="14" t="s">
        <v>8343</v>
      </c>
      <c r="R1773" t="s">
        <v>8344</v>
      </c>
      <c r="S1773" s="20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10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35"/>
        <v>16</v>
      </c>
      <c r="P1774">
        <f t="shared" si="136"/>
        <v>45.16</v>
      </c>
      <c r="Q1774" s="14" t="s">
        <v>8343</v>
      </c>
      <c r="R1774" t="s">
        <v>8344</v>
      </c>
      <c r="S1774" s="20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10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35"/>
        <v>6</v>
      </c>
      <c r="P1775">
        <f t="shared" si="136"/>
        <v>98.79</v>
      </c>
      <c r="Q1775" s="14" t="s">
        <v>8343</v>
      </c>
      <c r="R1775" t="s">
        <v>8344</v>
      </c>
      <c r="S1775" s="20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10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35"/>
        <v>46</v>
      </c>
      <c r="P1776">
        <f t="shared" si="136"/>
        <v>88.31</v>
      </c>
      <c r="Q1776" s="14" t="s">
        <v>8343</v>
      </c>
      <c r="R1776" t="s">
        <v>8344</v>
      </c>
      <c r="S1776" s="20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10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35"/>
        <v>65</v>
      </c>
      <c r="P1777">
        <f t="shared" si="136"/>
        <v>170.63</v>
      </c>
      <c r="Q1777" s="14" t="s">
        <v>8343</v>
      </c>
      <c r="R1777" t="s">
        <v>8344</v>
      </c>
      <c r="S1777" s="20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10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35"/>
        <v>7</v>
      </c>
      <c r="P1778">
        <f t="shared" si="136"/>
        <v>83.75</v>
      </c>
      <c r="Q1778" s="14" t="s">
        <v>8343</v>
      </c>
      <c r="R1778" t="s">
        <v>8344</v>
      </c>
      <c r="S1778" s="20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10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35"/>
        <v>14</v>
      </c>
      <c r="P1779">
        <f t="shared" si="136"/>
        <v>65.099999999999994</v>
      </c>
      <c r="Q1779" s="14" t="s">
        <v>8343</v>
      </c>
      <c r="R1779" t="s">
        <v>8344</v>
      </c>
      <c r="S1779" s="20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10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35"/>
        <v>2</v>
      </c>
      <c r="P1780">
        <f t="shared" si="136"/>
        <v>66.33</v>
      </c>
      <c r="Q1780" s="14" t="s">
        <v>8343</v>
      </c>
      <c r="R1780" t="s">
        <v>8344</v>
      </c>
      <c r="S1780" s="20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10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35"/>
        <v>36</v>
      </c>
      <c r="P1781">
        <f t="shared" si="136"/>
        <v>104.89</v>
      </c>
      <c r="Q1781" s="14" t="s">
        <v>8343</v>
      </c>
      <c r="R1781" t="s">
        <v>8344</v>
      </c>
      <c r="S1781" s="20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10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35"/>
        <v>40</v>
      </c>
      <c r="P1782">
        <f t="shared" si="136"/>
        <v>78.44</v>
      </c>
      <c r="Q1782" s="14" t="s">
        <v>8343</v>
      </c>
      <c r="R1782" t="s">
        <v>8344</v>
      </c>
      <c r="S1782" s="20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10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35"/>
        <v>26</v>
      </c>
      <c r="P1783">
        <f t="shared" si="136"/>
        <v>59.04</v>
      </c>
      <c r="Q1783" s="14" t="s">
        <v>8343</v>
      </c>
      <c r="R1783" t="s">
        <v>8344</v>
      </c>
      <c r="S1783" s="20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10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35"/>
        <v>15</v>
      </c>
      <c r="P1784">
        <f t="shared" si="136"/>
        <v>71.34</v>
      </c>
      <c r="Q1784" s="14" t="s">
        <v>8343</v>
      </c>
      <c r="R1784" t="s">
        <v>8344</v>
      </c>
      <c r="S1784" s="20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10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35"/>
        <v>24</v>
      </c>
      <c r="P1785">
        <f t="shared" si="136"/>
        <v>51.23</v>
      </c>
      <c r="Q1785" s="14" t="s">
        <v>8343</v>
      </c>
      <c r="R1785" t="s">
        <v>8344</v>
      </c>
      <c r="S1785" s="20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10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35"/>
        <v>40</v>
      </c>
      <c r="P1786">
        <f t="shared" si="136"/>
        <v>60.24</v>
      </c>
      <c r="Q1786" s="14" t="s">
        <v>8343</v>
      </c>
      <c r="R1786" t="s">
        <v>8344</v>
      </c>
      <c r="S1786" s="20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10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35"/>
        <v>20</v>
      </c>
      <c r="P1787">
        <f t="shared" si="136"/>
        <v>44.94</v>
      </c>
      <c r="Q1787" s="14" t="s">
        <v>8343</v>
      </c>
      <c r="R1787" t="s">
        <v>8344</v>
      </c>
      <c r="S1787" s="20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10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35"/>
        <v>48</v>
      </c>
      <c r="P1788">
        <f t="shared" si="136"/>
        <v>31.21</v>
      </c>
      <c r="Q1788" s="14" t="s">
        <v>8343</v>
      </c>
      <c r="R1788" t="s">
        <v>8344</v>
      </c>
      <c r="S1788" s="20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10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35"/>
        <v>15</v>
      </c>
      <c r="P1789">
        <f t="shared" si="136"/>
        <v>63.88</v>
      </c>
      <c r="Q1789" s="14" t="s">
        <v>8343</v>
      </c>
      <c r="R1789" t="s">
        <v>8344</v>
      </c>
      <c r="S1789" s="20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10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35"/>
        <v>1</v>
      </c>
      <c r="P1790">
        <f t="shared" si="136"/>
        <v>19</v>
      </c>
      <c r="Q1790" s="14" t="s">
        <v>8343</v>
      </c>
      <c r="R1790" t="s">
        <v>8344</v>
      </c>
      <c r="S1790" s="20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10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35"/>
        <v>1</v>
      </c>
      <c r="P1791">
        <f t="shared" si="136"/>
        <v>10</v>
      </c>
      <c r="Q1791" s="14" t="s">
        <v>8343</v>
      </c>
      <c r="R1791" t="s">
        <v>8344</v>
      </c>
      <c r="S1791" s="20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10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35"/>
        <v>5</v>
      </c>
      <c r="P1792">
        <f t="shared" si="136"/>
        <v>109.07</v>
      </c>
      <c r="Q1792" s="14" t="s">
        <v>8343</v>
      </c>
      <c r="R1792" t="s">
        <v>8344</v>
      </c>
      <c r="S1792" s="20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10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35"/>
        <v>4</v>
      </c>
      <c r="P1793">
        <f t="shared" si="136"/>
        <v>26.75</v>
      </c>
      <c r="Q1793" s="14" t="s">
        <v>8343</v>
      </c>
      <c r="R1793" t="s">
        <v>8344</v>
      </c>
      <c r="S1793" s="20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10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ref="O1794:O1857" si="140">ROUND(E1794/D1794*100,0)</f>
        <v>61</v>
      </c>
      <c r="P1794">
        <f t="shared" ref="P1794:P1857" si="141">IFERROR(ROUND(E1794/L1794,2),0)</f>
        <v>109.94</v>
      </c>
      <c r="Q1794" s="14" t="s">
        <v>8343</v>
      </c>
      <c r="R1794" t="s">
        <v>8344</v>
      </c>
      <c r="S1794" s="20">
        <f t="shared" ref="S1794:S1857" si="142">(((J1794/60)/60)/24)+DATE(1970,1,1)</f>
        <v>42189.031041666662</v>
      </c>
      <c r="T1794" s="20">
        <f t="shared" ref="T1794:T1857" si="143">(((I1794/60)/60)/24)+DATE(1970,1,1)</f>
        <v>42226.290972222225</v>
      </c>
      <c r="U1794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10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si="140"/>
        <v>1</v>
      </c>
      <c r="P1795">
        <f t="shared" si="141"/>
        <v>20</v>
      </c>
      <c r="Q1795" s="14" t="s">
        <v>8343</v>
      </c>
      <c r="R1795" t="s">
        <v>8344</v>
      </c>
      <c r="S1795" s="20">
        <f t="shared" si="142"/>
        <v>41940.89166666667</v>
      </c>
      <c r="T1795" s="20">
        <f t="shared" si="143"/>
        <v>41970.933333333334</v>
      </c>
      <c r="U1795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10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40"/>
        <v>11</v>
      </c>
      <c r="P1796">
        <f t="shared" si="141"/>
        <v>55.39</v>
      </c>
      <c r="Q1796" s="14" t="s">
        <v>8343</v>
      </c>
      <c r="R1796" t="s">
        <v>8344</v>
      </c>
      <c r="S1796" s="20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10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40"/>
        <v>39</v>
      </c>
      <c r="P1797">
        <f t="shared" si="141"/>
        <v>133.9</v>
      </c>
      <c r="Q1797" s="14" t="s">
        <v>8343</v>
      </c>
      <c r="R1797" t="s">
        <v>8344</v>
      </c>
      <c r="S1797" s="20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10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40"/>
        <v>22</v>
      </c>
      <c r="P1798">
        <f t="shared" si="141"/>
        <v>48.72</v>
      </c>
      <c r="Q1798" s="14" t="s">
        <v>8343</v>
      </c>
      <c r="R1798" t="s">
        <v>8344</v>
      </c>
      <c r="S1798" s="20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10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40"/>
        <v>68</v>
      </c>
      <c r="P1799">
        <f t="shared" si="141"/>
        <v>48.25</v>
      </c>
      <c r="Q1799" s="14" t="s">
        <v>8343</v>
      </c>
      <c r="R1799" t="s">
        <v>8344</v>
      </c>
      <c r="S1799" s="20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10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40"/>
        <v>14</v>
      </c>
      <c r="P1800">
        <f t="shared" si="141"/>
        <v>58.97</v>
      </c>
      <c r="Q1800" s="14" t="s">
        <v>8343</v>
      </c>
      <c r="R1800" t="s">
        <v>8344</v>
      </c>
      <c r="S1800" s="20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10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40"/>
        <v>2</v>
      </c>
      <c r="P1801">
        <f t="shared" si="141"/>
        <v>11.64</v>
      </c>
      <c r="Q1801" s="14" t="s">
        <v>8343</v>
      </c>
      <c r="R1801" t="s">
        <v>8344</v>
      </c>
      <c r="S1801" s="20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10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40"/>
        <v>20</v>
      </c>
      <c r="P1802">
        <f t="shared" si="141"/>
        <v>83.72</v>
      </c>
      <c r="Q1802" s="14" t="s">
        <v>8343</v>
      </c>
      <c r="R1802" t="s">
        <v>8344</v>
      </c>
      <c r="S1802" s="20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10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40"/>
        <v>14</v>
      </c>
      <c r="P1803">
        <f t="shared" si="141"/>
        <v>63.65</v>
      </c>
      <c r="Q1803" s="14" t="s">
        <v>8343</v>
      </c>
      <c r="R1803" t="s">
        <v>8344</v>
      </c>
      <c r="S1803" s="20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10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40"/>
        <v>48</v>
      </c>
      <c r="P1804">
        <f t="shared" si="141"/>
        <v>94.28</v>
      </c>
      <c r="Q1804" s="14" t="s">
        <v>8343</v>
      </c>
      <c r="R1804" t="s">
        <v>8344</v>
      </c>
      <c r="S1804" s="20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10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40"/>
        <v>31</v>
      </c>
      <c r="P1805">
        <f t="shared" si="141"/>
        <v>71.87</v>
      </c>
      <c r="Q1805" s="14" t="s">
        <v>8343</v>
      </c>
      <c r="R1805" t="s">
        <v>8344</v>
      </c>
      <c r="S1805" s="20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10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40"/>
        <v>35</v>
      </c>
      <c r="P1806">
        <f t="shared" si="141"/>
        <v>104.85</v>
      </c>
      <c r="Q1806" s="14" t="s">
        <v>8343</v>
      </c>
      <c r="R1806" t="s">
        <v>8344</v>
      </c>
      <c r="S1806" s="20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10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40"/>
        <v>36</v>
      </c>
      <c r="P1807">
        <f t="shared" si="141"/>
        <v>67.14</v>
      </c>
      <c r="Q1807" s="14" t="s">
        <v>8343</v>
      </c>
      <c r="R1807" t="s">
        <v>8344</v>
      </c>
      <c r="S1807" s="20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10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40"/>
        <v>3</v>
      </c>
      <c r="P1808">
        <f t="shared" si="141"/>
        <v>73.88</v>
      </c>
      <c r="Q1808" s="14" t="s">
        <v>8343</v>
      </c>
      <c r="R1808" t="s">
        <v>8344</v>
      </c>
      <c r="S1808" s="20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10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40"/>
        <v>11</v>
      </c>
      <c r="P1809">
        <f t="shared" si="141"/>
        <v>69.13</v>
      </c>
      <c r="Q1809" s="14" t="s">
        <v>8343</v>
      </c>
      <c r="R1809" t="s">
        <v>8344</v>
      </c>
      <c r="S1809" s="20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10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40"/>
        <v>41</v>
      </c>
      <c r="P1810">
        <f t="shared" si="141"/>
        <v>120.77</v>
      </c>
      <c r="Q1810" s="14" t="s">
        <v>8343</v>
      </c>
      <c r="R1810" t="s">
        <v>8344</v>
      </c>
      <c r="S1810" s="20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10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40"/>
        <v>11</v>
      </c>
      <c r="P1811">
        <f t="shared" si="141"/>
        <v>42.22</v>
      </c>
      <c r="Q1811" s="14" t="s">
        <v>8343</v>
      </c>
      <c r="R1811" t="s">
        <v>8344</v>
      </c>
      <c r="S1811" s="20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10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40"/>
        <v>3</v>
      </c>
      <c r="P1812">
        <f t="shared" si="141"/>
        <v>7.5</v>
      </c>
      <c r="Q1812" s="14" t="s">
        <v>8343</v>
      </c>
      <c r="R1812" t="s">
        <v>8344</v>
      </c>
      <c r="S1812" s="20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10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40"/>
        <v>0</v>
      </c>
      <c r="P1813">
        <f t="shared" si="141"/>
        <v>1.54</v>
      </c>
      <c r="Q1813" s="14" t="s">
        <v>8343</v>
      </c>
      <c r="R1813" t="s">
        <v>8344</v>
      </c>
      <c r="S1813" s="20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10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40"/>
        <v>13</v>
      </c>
      <c r="P1814">
        <f t="shared" si="141"/>
        <v>37.61</v>
      </c>
      <c r="Q1814" s="14" t="s">
        <v>8343</v>
      </c>
      <c r="R1814" t="s">
        <v>8344</v>
      </c>
      <c r="S1814" s="20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10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40"/>
        <v>0</v>
      </c>
      <c r="P1815">
        <f t="shared" si="141"/>
        <v>0</v>
      </c>
      <c r="Q1815" s="14" t="s">
        <v>8343</v>
      </c>
      <c r="R1815" t="s">
        <v>8344</v>
      </c>
      <c r="S1815" s="20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10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40"/>
        <v>49</v>
      </c>
      <c r="P1816">
        <f t="shared" si="141"/>
        <v>42.16</v>
      </c>
      <c r="Q1816" s="14" t="s">
        <v>8343</v>
      </c>
      <c r="R1816" t="s">
        <v>8344</v>
      </c>
      <c r="S1816" s="20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10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40"/>
        <v>0</v>
      </c>
      <c r="P1817">
        <f t="shared" si="141"/>
        <v>0</v>
      </c>
      <c r="Q1817" s="14" t="s">
        <v>8343</v>
      </c>
      <c r="R1817" t="s">
        <v>8344</v>
      </c>
      <c r="S1817" s="20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10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40"/>
        <v>2</v>
      </c>
      <c r="P1818">
        <f t="shared" si="141"/>
        <v>84.83</v>
      </c>
      <c r="Q1818" s="14" t="s">
        <v>8343</v>
      </c>
      <c r="R1818" t="s">
        <v>8344</v>
      </c>
      <c r="S1818" s="20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10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40"/>
        <v>52</v>
      </c>
      <c r="P1819">
        <f t="shared" si="141"/>
        <v>94.19</v>
      </c>
      <c r="Q1819" s="14" t="s">
        <v>8343</v>
      </c>
      <c r="R1819" t="s">
        <v>8344</v>
      </c>
      <c r="S1819" s="20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10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40"/>
        <v>0</v>
      </c>
      <c r="P1820">
        <f t="shared" si="141"/>
        <v>0</v>
      </c>
      <c r="Q1820" s="14" t="s">
        <v>8343</v>
      </c>
      <c r="R1820" t="s">
        <v>8344</v>
      </c>
      <c r="S1820" s="20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10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40"/>
        <v>2</v>
      </c>
      <c r="P1821">
        <f t="shared" si="141"/>
        <v>6.25</v>
      </c>
      <c r="Q1821" s="14" t="s">
        <v>8343</v>
      </c>
      <c r="R1821" t="s">
        <v>8344</v>
      </c>
      <c r="S1821" s="20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10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40"/>
        <v>7</v>
      </c>
      <c r="P1822">
        <f t="shared" si="141"/>
        <v>213.38</v>
      </c>
      <c r="Q1822" s="14" t="s">
        <v>8343</v>
      </c>
      <c r="R1822" t="s">
        <v>8344</v>
      </c>
      <c r="S1822" s="20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10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40"/>
        <v>135</v>
      </c>
      <c r="P1823">
        <f t="shared" si="141"/>
        <v>59.16</v>
      </c>
      <c r="Q1823" s="14" t="s">
        <v>8330</v>
      </c>
      <c r="R1823" t="s">
        <v>8331</v>
      </c>
      <c r="S1823" s="20">
        <f t="shared" si="142"/>
        <v>40926.319062499999</v>
      </c>
      <c r="T1823" s="20">
        <f t="shared" si="143"/>
        <v>40971.319062499999</v>
      </c>
      <c r="U18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10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40"/>
        <v>100</v>
      </c>
      <c r="P1824">
        <f t="shared" si="141"/>
        <v>27.27</v>
      </c>
      <c r="Q1824" s="14" t="s">
        <v>8330</v>
      </c>
      <c r="R1824" t="s">
        <v>8331</v>
      </c>
      <c r="S1824" s="20">
        <f t="shared" si="142"/>
        <v>41634.797013888885</v>
      </c>
      <c r="T1824" s="20">
        <f t="shared" si="143"/>
        <v>41670.792361111111</v>
      </c>
      <c r="U1824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10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40"/>
        <v>116</v>
      </c>
      <c r="P1825">
        <f t="shared" si="141"/>
        <v>24.58</v>
      </c>
      <c r="Q1825" s="14" t="s">
        <v>8330</v>
      </c>
      <c r="R1825" t="s">
        <v>8331</v>
      </c>
      <c r="S1825" s="20">
        <f t="shared" si="142"/>
        <v>41176.684907407405</v>
      </c>
      <c r="T1825" s="20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10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40"/>
        <v>100</v>
      </c>
      <c r="P1826">
        <f t="shared" si="141"/>
        <v>75.05</v>
      </c>
      <c r="Q1826" s="14" t="s">
        <v>8330</v>
      </c>
      <c r="R1826" t="s">
        <v>8331</v>
      </c>
      <c r="S1826" s="20">
        <f t="shared" si="142"/>
        <v>41626.916284722225</v>
      </c>
      <c r="T1826" s="20">
        <f t="shared" si="143"/>
        <v>41647.088888888888</v>
      </c>
      <c r="U1826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10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40"/>
        <v>105</v>
      </c>
      <c r="P1827">
        <f t="shared" si="141"/>
        <v>42.02</v>
      </c>
      <c r="Q1827" s="14" t="s">
        <v>8330</v>
      </c>
      <c r="R1827" t="s">
        <v>8331</v>
      </c>
      <c r="S1827" s="20">
        <f t="shared" si="142"/>
        <v>41443.83452546296</v>
      </c>
      <c r="T1827" s="20">
        <f t="shared" si="143"/>
        <v>41466.83452546296</v>
      </c>
      <c r="U1827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10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40"/>
        <v>101</v>
      </c>
      <c r="P1828">
        <f t="shared" si="141"/>
        <v>53.16</v>
      </c>
      <c r="Q1828" s="14" t="s">
        <v>8330</v>
      </c>
      <c r="R1828" t="s">
        <v>8331</v>
      </c>
      <c r="S1828" s="20">
        <f t="shared" si="142"/>
        <v>41657.923807870371</v>
      </c>
      <c r="T1828" s="20">
        <f t="shared" si="143"/>
        <v>41687.923807870371</v>
      </c>
      <c r="U1828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10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40"/>
        <v>101</v>
      </c>
      <c r="P1829">
        <f t="shared" si="141"/>
        <v>83.89</v>
      </c>
      <c r="Q1829" s="14" t="s">
        <v>8330</v>
      </c>
      <c r="R1829" t="s">
        <v>8331</v>
      </c>
      <c r="S1829" s="20">
        <f t="shared" si="142"/>
        <v>40555.325937499998</v>
      </c>
      <c r="T1829" s="20">
        <f t="shared" si="143"/>
        <v>40605.325937499998</v>
      </c>
      <c r="U1829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10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40"/>
        <v>100</v>
      </c>
      <c r="P1830">
        <f t="shared" si="141"/>
        <v>417.33</v>
      </c>
      <c r="Q1830" s="14" t="s">
        <v>8330</v>
      </c>
      <c r="R1830" t="s">
        <v>8331</v>
      </c>
      <c r="S1830" s="20">
        <f t="shared" si="142"/>
        <v>41736.899652777778</v>
      </c>
      <c r="T1830" s="20">
        <f t="shared" si="143"/>
        <v>41768.916666666664</v>
      </c>
      <c r="U1830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10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40"/>
        <v>167</v>
      </c>
      <c r="P1831">
        <f t="shared" si="141"/>
        <v>75.77</v>
      </c>
      <c r="Q1831" s="14" t="s">
        <v>8330</v>
      </c>
      <c r="R1831" t="s">
        <v>8331</v>
      </c>
      <c r="S1831" s="20">
        <f t="shared" si="142"/>
        <v>40516.087627314817</v>
      </c>
      <c r="T1831" s="20">
        <f t="shared" si="143"/>
        <v>40564.916666666664</v>
      </c>
      <c r="U1831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10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40"/>
        <v>102</v>
      </c>
      <c r="P1832">
        <f t="shared" si="141"/>
        <v>67.39</v>
      </c>
      <c r="Q1832" s="14" t="s">
        <v>8330</v>
      </c>
      <c r="R1832" t="s">
        <v>8331</v>
      </c>
      <c r="S1832" s="20">
        <f t="shared" si="142"/>
        <v>41664.684108796297</v>
      </c>
      <c r="T1832" s="20">
        <f t="shared" si="143"/>
        <v>41694.684108796297</v>
      </c>
      <c r="U183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10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40"/>
        <v>103</v>
      </c>
      <c r="P1833">
        <f t="shared" si="141"/>
        <v>73.569999999999993</v>
      </c>
      <c r="Q1833" s="14" t="s">
        <v>8330</v>
      </c>
      <c r="R1833" t="s">
        <v>8331</v>
      </c>
      <c r="S1833" s="20">
        <f t="shared" si="142"/>
        <v>41026.996099537035</v>
      </c>
      <c r="T1833" s="20">
        <f t="shared" si="143"/>
        <v>41041.996099537035</v>
      </c>
      <c r="U183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10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40"/>
        <v>143</v>
      </c>
      <c r="P1834">
        <f t="shared" si="141"/>
        <v>25</v>
      </c>
      <c r="Q1834" s="14" t="s">
        <v>8330</v>
      </c>
      <c r="R1834" t="s">
        <v>8331</v>
      </c>
      <c r="S1834" s="20">
        <f t="shared" si="142"/>
        <v>40576.539664351854</v>
      </c>
      <c r="T1834" s="20">
        <f t="shared" si="143"/>
        <v>40606.539664351854</v>
      </c>
      <c r="U1834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10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40"/>
        <v>263</v>
      </c>
      <c r="P1835">
        <f t="shared" si="141"/>
        <v>42</v>
      </c>
      <c r="Q1835" s="14" t="s">
        <v>8330</v>
      </c>
      <c r="R1835" t="s">
        <v>8331</v>
      </c>
      <c r="S1835" s="20">
        <f t="shared" si="142"/>
        <v>41303.044016203705</v>
      </c>
      <c r="T1835" s="20">
        <f t="shared" si="143"/>
        <v>41335.332638888889</v>
      </c>
      <c r="U1835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10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40"/>
        <v>118</v>
      </c>
      <c r="P1836">
        <f t="shared" si="141"/>
        <v>131.16999999999999</v>
      </c>
      <c r="Q1836" s="14" t="s">
        <v>8330</v>
      </c>
      <c r="R1836" t="s">
        <v>8331</v>
      </c>
      <c r="S1836" s="20">
        <f t="shared" si="142"/>
        <v>41988.964062500003</v>
      </c>
      <c r="T1836" s="20">
        <f t="shared" si="143"/>
        <v>42028.964062500003</v>
      </c>
      <c r="U1836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10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40"/>
        <v>104</v>
      </c>
      <c r="P1837">
        <f t="shared" si="141"/>
        <v>47.27</v>
      </c>
      <c r="Q1837" s="14" t="s">
        <v>8330</v>
      </c>
      <c r="R1837" t="s">
        <v>8331</v>
      </c>
      <c r="S1837" s="20">
        <f t="shared" si="142"/>
        <v>42430.702210648145</v>
      </c>
      <c r="T1837" s="20">
        <f t="shared" si="143"/>
        <v>42460.660543981481</v>
      </c>
      <c r="U1837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10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40"/>
        <v>200</v>
      </c>
      <c r="P1838">
        <f t="shared" si="141"/>
        <v>182.13</v>
      </c>
      <c r="Q1838" s="14" t="s">
        <v>8330</v>
      </c>
      <c r="R1838" t="s">
        <v>8331</v>
      </c>
      <c r="S1838" s="20">
        <f t="shared" si="142"/>
        <v>41305.809363425928</v>
      </c>
      <c r="T1838" s="20">
        <f t="shared" si="143"/>
        <v>41322.809363425928</v>
      </c>
      <c r="U1838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10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40"/>
        <v>307</v>
      </c>
      <c r="P1839">
        <f t="shared" si="141"/>
        <v>61.37</v>
      </c>
      <c r="Q1839" s="14" t="s">
        <v>8330</v>
      </c>
      <c r="R1839" t="s">
        <v>8331</v>
      </c>
      <c r="S1839" s="20">
        <f t="shared" si="142"/>
        <v>40926.047858796301</v>
      </c>
      <c r="T1839" s="20">
        <f t="shared" si="143"/>
        <v>40986.006192129629</v>
      </c>
      <c r="U1839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10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40"/>
        <v>100</v>
      </c>
      <c r="P1840">
        <f t="shared" si="141"/>
        <v>35.770000000000003</v>
      </c>
      <c r="Q1840" s="14" t="s">
        <v>8330</v>
      </c>
      <c r="R1840" t="s">
        <v>8331</v>
      </c>
      <c r="S1840" s="20">
        <f t="shared" si="142"/>
        <v>40788.786539351851</v>
      </c>
      <c r="T1840" s="20">
        <f t="shared" si="143"/>
        <v>40817.125</v>
      </c>
      <c r="U1840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10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40"/>
        <v>205</v>
      </c>
      <c r="P1841">
        <f t="shared" si="141"/>
        <v>45.62</v>
      </c>
      <c r="Q1841" s="14" t="s">
        <v>8330</v>
      </c>
      <c r="R1841" t="s">
        <v>8331</v>
      </c>
      <c r="S1841" s="20">
        <f t="shared" si="142"/>
        <v>42614.722013888888</v>
      </c>
      <c r="T1841" s="20">
        <f t="shared" si="143"/>
        <v>42644.722013888888</v>
      </c>
      <c r="U1841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10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40"/>
        <v>109</v>
      </c>
      <c r="P1842">
        <f t="shared" si="141"/>
        <v>75.38</v>
      </c>
      <c r="Q1842" s="14" t="s">
        <v>8330</v>
      </c>
      <c r="R1842" t="s">
        <v>8331</v>
      </c>
      <c r="S1842" s="20">
        <f t="shared" si="142"/>
        <v>41382.096180555556</v>
      </c>
      <c r="T1842" s="20">
        <f t="shared" si="143"/>
        <v>41401.207638888889</v>
      </c>
      <c r="U184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10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40"/>
        <v>102</v>
      </c>
      <c r="P1843">
        <f t="shared" si="141"/>
        <v>50.88</v>
      </c>
      <c r="Q1843" s="14" t="s">
        <v>8330</v>
      </c>
      <c r="R1843" t="s">
        <v>8331</v>
      </c>
      <c r="S1843" s="20">
        <f t="shared" si="142"/>
        <v>41745.84542824074</v>
      </c>
      <c r="T1843" s="20">
        <f t="shared" si="143"/>
        <v>41779.207638888889</v>
      </c>
      <c r="U184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10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40"/>
        <v>125</v>
      </c>
      <c r="P1844">
        <f t="shared" si="141"/>
        <v>119.29</v>
      </c>
      <c r="Q1844" s="14" t="s">
        <v>8330</v>
      </c>
      <c r="R1844" t="s">
        <v>8331</v>
      </c>
      <c r="S1844" s="20">
        <f t="shared" si="142"/>
        <v>42031.631724537037</v>
      </c>
      <c r="T1844" s="20">
        <f t="shared" si="143"/>
        <v>42065.249305555553</v>
      </c>
      <c r="U1844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10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40"/>
        <v>124</v>
      </c>
      <c r="P1845">
        <f t="shared" si="141"/>
        <v>92.54</v>
      </c>
      <c r="Q1845" s="14" t="s">
        <v>8330</v>
      </c>
      <c r="R1845" t="s">
        <v>8331</v>
      </c>
      <c r="S1845" s="20">
        <f t="shared" si="142"/>
        <v>40564.994837962964</v>
      </c>
      <c r="T1845" s="20">
        <f t="shared" si="143"/>
        <v>40594.994837962964</v>
      </c>
      <c r="U1845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10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40"/>
        <v>101</v>
      </c>
      <c r="P1846">
        <f t="shared" si="141"/>
        <v>76.05</v>
      </c>
      <c r="Q1846" s="14" t="s">
        <v>8330</v>
      </c>
      <c r="R1846" t="s">
        <v>8331</v>
      </c>
      <c r="S1846" s="20">
        <f t="shared" si="142"/>
        <v>40666.973541666666</v>
      </c>
      <c r="T1846" s="20">
        <f t="shared" si="143"/>
        <v>40705.125</v>
      </c>
      <c r="U1846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10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40"/>
        <v>100</v>
      </c>
      <c r="P1847">
        <f t="shared" si="141"/>
        <v>52.63</v>
      </c>
      <c r="Q1847" s="14" t="s">
        <v>8330</v>
      </c>
      <c r="R1847" t="s">
        <v>8331</v>
      </c>
      <c r="S1847" s="20">
        <f t="shared" si="142"/>
        <v>42523.333310185189</v>
      </c>
      <c r="T1847" s="20">
        <f t="shared" si="143"/>
        <v>42538.204861111109</v>
      </c>
      <c r="U1847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10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40"/>
        <v>138</v>
      </c>
      <c r="P1848">
        <f t="shared" si="141"/>
        <v>98.99</v>
      </c>
      <c r="Q1848" s="14" t="s">
        <v>8330</v>
      </c>
      <c r="R1848" t="s">
        <v>8331</v>
      </c>
      <c r="S1848" s="20">
        <f t="shared" si="142"/>
        <v>41228.650196759263</v>
      </c>
      <c r="T1848" s="20">
        <f t="shared" si="143"/>
        <v>41258.650196759263</v>
      </c>
      <c r="U1848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10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40"/>
        <v>121</v>
      </c>
      <c r="P1849">
        <f t="shared" si="141"/>
        <v>79.53</v>
      </c>
      <c r="Q1849" s="14" t="s">
        <v>8330</v>
      </c>
      <c r="R1849" t="s">
        <v>8331</v>
      </c>
      <c r="S1849" s="20">
        <f t="shared" si="142"/>
        <v>42094.236481481479</v>
      </c>
      <c r="T1849" s="20">
        <f t="shared" si="143"/>
        <v>42115.236481481479</v>
      </c>
      <c r="U1849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10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40"/>
        <v>107</v>
      </c>
      <c r="P1850">
        <f t="shared" si="141"/>
        <v>134.21</v>
      </c>
      <c r="Q1850" s="14" t="s">
        <v>8330</v>
      </c>
      <c r="R1850" t="s">
        <v>8331</v>
      </c>
      <c r="S1850" s="20">
        <f t="shared" si="142"/>
        <v>40691.788055555553</v>
      </c>
      <c r="T1850" s="20">
        <f t="shared" si="143"/>
        <v>40755.290972222225</v>
      </c>
      <c r="U1850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10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40"/>
        <v>100</v>
      </c>
      <c r="P1851">
        <f t="shared" si="141"/>
        <v>37.630000000000003</v>
      </c>
      <c r="Q1851" s="14" t="s">
        <v>8330</v>
      </c>
      <c r="R1851" t="s">
        <v>8331</v>
      </c>
      <c r="S1851" s="20">
        <f t="shared" si="142"/>
        <v>41169.845590277779</v>
      </c>
      <c r="T1851" s="20">
        <f t="shared" si="143"/>
        <v>41199.845590277779</v>
      </c>
      <c r="U1851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10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40"/>
        <v>102</v>
      </c>
      <c r="P1852">
        <f t="shared" si="141"/>
        <v>51.04</v>
      </c>
      <c r="Q1852" s="14" t="s">
        <v>8330</v>
      </c>
      <c r="R1852" t="s">
        <v>8331</v>
      </c>
      <c r="S1852" s="20">
        <f t="shared" si="142"/>
        <v>41800.959490740745</v>
      </c>
      <c r="T1852" s="20">
        <f t="shared" si="143"/>
        <v>41830.959490740745</v>
      </c>
      <c r="U185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10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40"/>
        <v>100</v>
      </c>
      <c r="P1853">
        <f t="shared" si="141"/>
        <v>50.04</v>
      </c>
      <c r="Q1853" s="14" t="s">
        <v>8330</v>
      </c>
      <c r="R1853" t="s">
        <v>8331</v>
      </c>
      <c r="S1853" s="20">
        <f t="shared" si="142"/>
        <v>41827.906689814816</v>
      </c>
      <c r="T1853" s="20">
        <f t="shared" si="143"/>
        <v>41848.041666666664</v>
      </c>
      <c r="U185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10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40"/>
        <v>117</v>
      </c>
      <c r="P1854">
        <f t="shared" si="141"/>
        <v>133.93</v>
      </c>
      <c r="Q1854" s="14" t="s">
        <v>8330</v>
      </c>
      <c r="R1854" t="s">
        <v>8331</v>
      </c>
      <c r="S1854" s="20">
        <f t="shared" si="142"/>
        <v>42081.77143518519</v>
      </c>
      <c r="T1854" s="20">
        <f t="shared" si="143"/>
        <v>42119</v>
      </c>
      <c r="U1854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10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40"/>
        <v>102</v>
      </c>
      <c r="P1855">
        <f t="shared" si="141"/>
        <v>58.21</v>
      </c>
      <c r="Q1855" s="14" t="s">
        <v>8330</v>
      </c>
      <c r="R1855" t="s">
        <v>8331</v>
      </c>
      <c r="S1855" s="20">
        <f t="shared" si="142"/>
        <v>41177.060381944444</v>
      </c>
      <c r="T1855" s="20">
        <f t="shared" si="143"/>
        <v>41227.102048611108</v>
      </c>
      <c r="U1855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10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40"/>
        <v>102</v>
      </c>
      <c r="P1856">
        <f t="shared" si="141"/>
        <v>88.04</v>
      </c>
      <c r="Q1856" s="14" t="s">
        <v>8330</v>
      </c>
      <c r="R1856" t="s">
        <v>8331</v>
      </c>
      <c r="S1856" s="20">
        <f t="shared" si="142"/>
        <v>41388.021261574075</v>
      </c>
      <c r="T1856" s="20">
        <f t="shared" si="143"/>
        <v>41418.021261574075</v>
      </c>
      <c r="U1856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10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40"/>
        <v>154</v>
      </c>
      <c r="P1857">
        <f t="shared" si="141"/>
        <v>70.58</v>
      </c>
      <c r="Q1857" s="14" t="s">
        <v>8330</v>
      </c>
      <c r="R1857" t="s">
        <v>8331</v>
      </c>
      <c r="S1857" s="20">
        <f t="shared" si="142"/>
        <v>41600.538657407407</v>
      </c>
      <c r="T1857" s="20">
        <f t="shared" si="143"/>
        <v>41645.538657407407</v>
      </c>
      <c r="U1857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10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ref="O1858:O1921" si="145">ROUND(E1858/D1858*100,0)</f>
        <v>101</v>
      </c>
      <c r="P1858">
        <f t="shared" ref="P1858:P1921" si="146">IFERROR(ROUND(E1858/L1858,2),0)</f>
        <v>53.29</v>
      </c>
      <c r="Q1858" s="14" t="s">
        <v>8330</v>
      </c>
      <c r="R1858" t="s">
        <v>8331</v>
      </c>
      <c r="S1858" s="20">
        <f t="shared" ref="S1858:S1921" si="147">(((J1858/60)/60)/24)+DATE(1970,1,1)</f>
        <v>41817.854999999996</v>
      </c>
      <c r="T1858" s="20">
        <f t="shared" ref="T1858:T1921" si="148">(((I1858/60)/60)/24)+DATE(1970,1,1)</f>
        <v>41838.854999999996</v>
      </c>
      <c r="U1858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10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si="145"/>
        <v>100</v>
      </c>
      <c r="P1859">
        <f t="shared" si="146"/>
        <v>136.36000000000001</v>
      </c>
      <c r="Q1859" s="14" t="s">
        <v>8330</v>
      </c>
      <c r="R1859" t="s">
        <v>8331</v>
      </c>
      <c r="S1859" s="20">
        <f t="shared" si="147"/>
        <v>41864.76866898148</v>
      </c>
      <c r="T1859" s="20">
        <f t="shared" si="148"/>
        <v>41894.76866898148</v>
      </c>
      <c r="U1859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10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45"/>
        <v>109</v>
      </c>
      <c r="P1860">
        <f t="shared" si="146"/>
        <v>40.549999999999997</v>
      </c>
      <c r="Q1860" s="14" t="s">
        <v>8330</v>
      </c>
      <c r="R1860" t="s">
        <v>8331</v>
      </c>
      <c r="S1860" s="20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10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45"/>
        <v>132</v>
      </c>
      <c r="P1861">
        <f t="shared" si="146"/>
        <v>70.63</v>
      </c>
      <c r="Q1861" s="14" t="s">
        <v>8330</v>
      </c>
      <c r="R1861" t="s">
        <v>8331</v>
      </c>
      <c r="S1861" s="20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10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45"/>
        <v>133</v>
      </c>
      <c r="P1862">
        <f t="shared" si="146"/>
        <v>52.68</v>
      </c>
      <c r="Q1862" s="14" t="s">
        <v>8330</v>
      </c>
      <c r="R1862" t="s">
        <v>8331</v>
      </c>
      <c r="S1862" s="20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10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45"/>
        <v>0</v>
      </c>
      <c r="P1863">
        <f t="shared" si="146"/>
        <v>0</v>
      </c>
      <c r="Q1863" s="14" t="s">
        <v>8338</v>
      </c>
      <c r="R1863" t="s">
        <v>8340</v>
      </c>
      <c r="S1863" s="20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10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45"/>
        <v>8</v>
      </c>
      <c r="P1864">
        <f t="shared" si="146"/>
        <v>90.94</v>
      </c>
      <c r="Q1864" s="14" t="s">
        <v>8338</v>
      </c>
      <c r="R1864" t="s">
        <v>8340</v>
      </c>
      <c r="S1864" s="20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10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45"/>
        <v>0</v>
      </c>
      <c r="P1865">
        <f t="shared" si="146"/>
        <v>5</v>
      </c>
      <c r="Q1865" s="14" t="s">
        <v>8338</v>
      </c>
      <c r="R1865" t="s">
        <v>8340</v>
      </c>
      <c r="S1865" s="20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10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45"/>
        <v>43</v>
      </c>
      <c r="P1866">
        <f t="shared" si="146"/>
        <v>58.08</v>
      </c>
      <c r="Q1866" s="14" t="s">
        <v>8338</v>
      </c>
      <c r="R1866" t="s">
        <v>8340</v>
      </c>
      <c r="S1866" s="20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10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45"/>
        <v>0</v>
      </c>
      <c r="P1867">
        <f t="shared" si="146"/>
        <v>2</v>
      </c>
      <c r="Q1867" s="14" t="s">
        <v>8338</v>
      </c>
      <c r="R1867" t="s">
        <v>8340</v>
      </c>
      <c r="S1867" s="20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10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45"/>
        <v>1</v>
      </c>
      <c r="P1868">
        <f t="shared" si="146"/>
        <v>62.5</v>
      </c>
      <c r="Q1868" s="14" t="s">
        <v>8338</v>
      </c>
      <c r="R1868" t="s">
        <v>8340</v>
      </c>
      <c r="S1868" s="20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10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45"/>
        <v>0</v>
      </c>
      <c r="P1869">
        <f t="shared" si="146"/>
        <v>10</v>
      </c>
      <c r="Q1869" s="14" t="s">
        <v>8338</v>
      </c>
      <c r="R1869" t="s">
        <v>8340</v>
      </c>
      <c r="S1869" s="20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10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45"/>
        <v>5</v>
      </c>
      <c r="P1870">
        <f t="shared" si="146"/>
        <v>71.59</v>
      </c>
      <c r="Q1870" s="14" t="s">
        <v>8338</v>
      </c>
      <c r="R1870" t="s">
        <v>8340</v>
      </c>
      <c r="S1870" s="20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10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45"/>
        <v>0</v>
      </c>
      <c r="P1871">
        <f t="shared" si="146"/>
        <v>0</v>
      </c>
      <c r="Q1871" s="14" t="s">
        <v>8338</v>
      </c>
      <c r="R1871" t="s">
        <v>8340</v>
      </c>
      <c r="S1871" s="20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10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45"/>
        <v>10</v>
      </c>
      <c r="P1872">
        <f t="shared" si="146"/>
        <v>32.82</v>
      </c>
      <c r="Q1872" s="14" t="s">
        <v>8338</v>
      </c>
      <c r="R1872" t="s">
        <v>8340</v>
      </c>
      <c r="S1872" s="20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10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45"/>
        <v>72</v>
      </c>
      <c r="P1873">
        <f t="shared" si="146"/>
        <v>49.12</v>
      </c>
      <c r="Q1873" s="14" t="s">
        <v>8338</v>
      </c>
      <c r="R1873" t="s">
        <v>8340</v>
      </c>
      <c r="S1873" s="20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10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45"/>
        <v>1</v>
      </c>
      <c r="P1874">
        <f t="shared" si="146"/>
        <v>16.309999999999999</v>
      </c>
      <c r="Q1874" s="14" t="s">
        <v>8338</v>
      </c>
      <c r="R1874" t="s">
        <v>8340</v>
      </c>
      <c r="S1874" s="20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10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45"/>
        <v>0</v>
      </c>
      <c r="P1875">
        <f t="shared" si="146"/>
        <v>18</v>
      </c>
      <c r="Q1875" s="14" t="s">
        <v>8338</v>
      </c>
      <c r="R1875" t="s">
        <v>8340</v>
      </c>
      <c r="S1875" s="20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10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45"/>
        <v>0</v>
      </c>
      <c r="P1876">
        <f t="shared" si="146"/>
        <v>13</v>
      </c>
      <c r="Q1876" s="14" t="s">
        <v>8338</v>
      </c>
      <c r="R1876" t="s">
        <v>8340</v>
      </c>
      <c r="S1876" s="20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10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45"/>
        <v>1</v>
      </c>
      <c r="P1877">
        <f t="shared" si="146"/>
        <v>17</v>
      </c>
      <c r="Q1877" s="14" t="s">
        <v>8338</v>
      </c>
      <c r="R1877" t="s">
        <v>8340</v>
      </c>
      <c r="S1877" s="20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10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45"/>
        <v>0</v>
      </c>
      <c r="P1878">
        <f t="shared" si="146"/>
        <v>0</v>
      </c>
      <c r="Q1878" s="14" t="s">
        <v>8338</v>
      </c>
      <c r="R1878" t="s">
        <v>8340</v>
      </c>
      <c r="S1878" s="20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10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45"/>
        <v>0</v>
      </c>
      <c r="P1879">
        <f t="shared" si="146"/>
        <v>0</v>
      </c>
      <c r="Q1879" s="14" t="s">
        <v>8338</v>
      </c>
      <c r="R1879" t="s">
        <v>8340</v>
      </c>
      <c r="S1879" s="20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10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45"/>
        <v>0</v>
      </c>
      <c r="P1880">
        <f t="shared" si="146"/>
        <v>0</v>
      </c>
      <c r="Q1880" s="14" t="s">
        <v>8338</v>
      </c>
      <c r="R1880" t="s">
        <v>8340</v>
      </c>
      <c r="S1880" s="20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10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45"/>
        <v>0</v>
      </c>
      <c r="P1881">
        <f t="shared" si="146"/>
        <v>3</v>
      </c>
      <c r="Q1881" s="14" t="s">
        <v>8338</v>
      </c>
      <c r="R1881" t="s">
        <v>8340</v>
      </c>
      <c r="S1881" s="20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10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45"/>
        <v>20</v>
      </c>
      <c r="P1882">
        <f t="shared" si="146"/>
        <v>41.83</v>
      </c>
      <c r="Q1882" s="14" t="s">
        <v>8338</v>
      </c>
      <c r="R1882" t="s">
        <v>8340</v>
      </c>
      <c r="S1882" s="20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10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45"/>
        <v>173</v>
      </c>
      <c r="P1883">
        <f t="shared" si="146"/>
        <v>49.34</v>
      </c>
      <c r="Q1883" s="14" t="s">
        <v>8330</v>
      </c>
      <c r="R1883" t="s">
        <v>8334</v>
      </c>
      <c r="S1883" s="20">
        <f t="shared" si="147"/>
        <v>42043.152650462958</v>
      </c>
      <c r="T1883" s="20">
        <f t="shared" si="148"/>
        <v>42073.110983796301</v>
      </c>
      <c r="U188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10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45"/>
        <v>101</v>
      </c>
      <c r="P1884">
        <f t="shared" si="146"/>
        <v>41.73</v>
      </c>
      <c r="Q1884" s="14" t="s">
        <v>8330</v>
      </c>
      <c r="R1884" t="s">
        <v>8334</v>
      </c>
      <c r="S1884" s="20">
        <f t="shared" si="147"/>
        <v>41067.949212962965</v>
      </c>
      <c r="T1884" s="20">
        <f t="shared" si="148"/>
        <v>41100.991666666669</v>
      </c>
      <c r="U1884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10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45"/>
        <v>105</v>
      </c>
      <c r="P1885">
        <f t="shared" si="146"/>
        <v>32.72</v>
      </c>
      <c r="Q1885" s="14" t="s">
        <v>8330</v>
      </c>
      <c r="R1885" t="s">
        <v>8334</v>
      </c>
      <c r="S1885" s="20">
        <f t="shared" si="147"/>
        <v>40977.948009259257</v>
      </c>
      <c r="T1885" s="20">
        <f t="shared" si="148"/>
        <v>41007.906342592592</v>
      </c>
      <c r="U1885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10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45"/>
        <v>135</v>
      </c>
      <c r="P1886">
        <f t="shared" si="146"/>
        <v>51.96</v>
      </c>
      <c r="Q1886" s="14" t="s">
        <v>8330</v>
      </c>
      <c r="R1886" t="s">
        <v>8334</v>
      </c>
      <c r="S1886" s="20">
        <f t="shared" si="147"/>
        <v>41205.198321759257</v>
      </c>
      <c r="T1886" s="20">
        <f t="shared" si="148"/>
        <v>41240.5</v>
      </c>
      <c r="U1886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10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45"/>
        <v>116</v>
      </c>
      <c r="P1887">
        <f t="shared" si="146"/>
        <v>50.69</v>
      </c>
      <c r="Q1887" s="14" t="s">
        <v>8330</v>
      </c>
      <c r="R1887" t="s">
        <v>8334</v>
      </c>
      <c r="S1887" s="20">
        <f t="shared" si="147"/>
        <v>41099.093865740739</v>
      </c>
      <c r="T1887" s="20">
        <f t="shared" si="148"/>
        <v>41131.916666666664</v>
      </c>
      <c r="U1887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10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45"/>
        <v>102</v>
      </c>
      <c r="P1888">
        <f t="shared" si="146"/>
        <v>42.24</v>
      </c>
      <c r="Q1888" s="14" t="s">
        <v>8330</v>
      </c>
      <c r="R1888" t="s">
        <v>8334</v>
      </c>
      <c r="S1888" s="20">
        <f t="shared" si="147"/>
        <v>41925.906689814816</v>
      </c>
      <c r="T1888" s="20">
        <f t="shared" si="148"/>
        <v>41955.94835648148</v>
      </c>
      <c r="U1888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10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45"/>
        <v>111</v>
      </c>
      <c r="P1889">
        <f t="shared" si="146"/>
        <v>416.88</v>
      </c>
      <c r="Q1889" s="14" t="s">
        <v>8330</v>
      </c>
      <c r="R1889" t="s">
        <v>8334</v>
      </c>
      <c r="S1889" s="20">
        <f t="shared" si="147"/>
        <v>42323.800138888888</v>
      </c>
      <c r="T1889" s="20">
        <f t="shared" si="148"/>
        <v>42341.895833333328</v>
      </c>
      <c r="U1889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10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45"/>
        <v>166</v>
      </c>
      <c r="P1890">
        <f t="shared" si="146"/>
        <v>46.65</v>
      </c>
      <c r="Q1890" s="14" t="s">
        <v>8330</v>
      </c>
      <c r="R1890" t="s">
        <v>8334</v>
      </c>
      <c r="S1890" s="20">
        <f t="shared" si="147"/>
        <v>40299.239953703705</v>
      </c>
      <c r="T1890" s="20">
        <f t="shared" si="148"/>
        <v>40330.207638888889</v>
      </c>
      <c r="U1890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10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45"/>
        <v>107</v>
      </c>
      <c r="P1891">
        <f t="shared" si="146"/>
        <v>48.45</v>
      </c>
      <c r="Q1891" s="14" t="s">
        <v>8330</v>
      </c>
      <c r="R1891" t="s">
        <v>8334</v>
      </c>
      <c r="S1891" s="20">
        <f t="shared" si="147"/>
        <v>41299.793356481481</v>
      </c>
      <c r="T1891" s="20">
        <f t="shared" si="148"/>
        <v>41344.751689814817</v>
      </c>
      <c r="U1891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10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45"/>
        <v>145</v>
      </c>
      <c r="P1892">
        <f t="shared" si="146"/>
        <v>70.53</v>
      </c>
      <c r="Q1892" s="14" t="s">
        <v>8330</v>
      </c>
      <c r="R1892" t="s">
        <v>8334</v>
      </c>
      <c r="S1892" s="20">
        <f t="shared" si="147"/>
        <v>41228.786203703705</v>
      </c>
      <c r="T1892" s="20">
        <f t="shared" si="148"/>
        <v>41258.786203703705</v>
      </c>
      <c r="U189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10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45"/>
        <v>106</v>
      </c>
      <c r="P1893">
        <f t="shared" si="146"/>
        <v>87.96</v>
      </c>
      <c r="Q1893" s="14" t="s">
        <v>8330</v>
      </c>
      <c r="R1893" t="s">
        <v>8334</v>
      </c>
      <c r="S1893" s="20">
        <f t="shared" si="147"/>
        <v>40335.798078703701</v>
      </c>
      <c r="T1893" s="20">
        <f t="shared" si="148"/>
        <v>40381.25</v>
      </c>
      <c r="U189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10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45"/>
        <v>137</v>
      </c>
      <c r="P1894">
        <f t="shared" si="146"/>
        <v>26.27</v>
      </c>
      <c r="Q1894" s="14" t="s">
        <v>8330</v>
      </c>
      <c r="R1894" t="s">
        <v>8334</v>
      </c>
      <c r="S1894" s="20">
        <f t="shared" si="147"/>
        <v>40671.637511574074</v>
      </c>
      <c r="T1894" s="20">
        <f t="shared" si="148"/>
        <v>40701.637511574074</v>
      </c>
      <c r="U1894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10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45"/>
        <v>104</v>
      </c>
      <c r="P1895">
        <f t="shared" si="146"/>
        <v>57.78</v>
      </c>
      <c r="Q1895" s="14" t="s">
        <v>8330</v>
      </c>
      <c r="R1895" t="s">
        <v>8334</v>
      </c>
      <c r="S1895" s="20">
        <f t="shared" si="147"/>
        <v>40632.94195601852</v>
      </c>
      <c r="T1895" s="20">
        <f t="shared" si="148"/>
        <v>40649.165972222225</v>
      </c>
      <c r="U1895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10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45"/>
        <v>115</v>
      </c>
      <c r="P1896">
        <f t="shared" si="146"/>
        <v>57.25</v>
      </c>
      <c r="Q1896" s="14" t="s">
        <v>8330</v>
      </c>
      <c r="R1896" t="s">
        <v>8334</v>
      </c>
      <c r="S1896" s="20">
        <f t="shared" si="147"/>
        <v>40920.904895833337</v>
      </c>
      <c r="T1896" s="20">
        <f t="shared" si="148"/>
        <v>40951.904895833337</v>
      </c>
      <c r="U1896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10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45"/>
        <v>102</v>
      </c>
      <c r="P1897">
        <f t="shared" si="146"/>
        <v>196.34</v>
      </c>
      <c r="Q1897" s="14" t="s">
        <v>8330</v>
      </c>
      <c r="R1897" t="s">
        <v>8334</v>
      </c>
      <c r="S1897" s="20">
        <f t="shared" si="147"/>
        <v>42267.746782407412</v>
      </c>
      <c r="T1897" s="20">
        <f t="shared" si="148"/>
        <v>42297.746782407412</v>
      </c>
      <c r="U1897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10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45"/>
        <v>124</v>
      </c>
      <c r="P1898">
        <f t="shared" si="146"/>
        <v>43</v>
      </c>
      <c r="Q1898" s="14" t="s">
        <v>8330</v>
      </c>
      <c r="R1898" t="s">
        <v>8334</v>
      </c>
      <c r="S1898" s="20">
        <f t="shared" si="147"/>
        <v>40981.710243055553</v>
      </c>
      <c r="T1898" s="20">
        <f t="shared" si="148"/>
        <v>41011.710243055553</v>
      </c>
      <c r="U1898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10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45"/>
        <v>102</v>
      </c>
      <c r="P1899">
        <f t="shared" si="146"/>
        <v>35.549999999999997</v>
      </c>
      <c r="Q1899" s="14" t="s">
        <v>8330</v>
      </c>
      <c r="R1899" t="s">
        <v>8334</v>
      </c>
      <c r="S1899" s="20">
        <f t="shared" si="147"/>
        <v>41680.583402777782</v>
      </c>
      <c r="T1899" s="20">
        <f t="shared" si="148"/>
        <v>41702.875</v>
      </c>
      <c r="U1899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10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45"/>
        <v>145</v>
      </c>
      <c r="P1900">
        <f t="shared" si="146"/>
        <v>68.81</v>
      </c>
      <c r="Q1900" s="14" t="s">
        <v>8330</v>
      </c>
      <c r="R1900" t="s">
        <v>8334</v>
      </c>
      <c r="S1900" s="20">
        <f t="shared" si="147"/>
        <v>42366.192974537036</v>
      </c>
      <c r="T1900" s="20">
        <f t="shared" si="148"/>
        <v>42401.75</v>
      </c>
      <c r="U1900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10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45"/>
        <v>133</v>
      </c>
      <c r="P1901">
        <f t="shared" si="146"/>
        <v>28.57</v>
      </c>
      <c r="Q1901" s="14" t="s">
        <v>8330</v>
      </c>
      <c r="R1901" t="s">
        <v>8334</v>
      </c>
      <c r="S1901" s="20">
        <f t="shared" si="147"/>
        <v>42058.941736111112</v>
      </c>
      <c r="T1901" s="20">
        <f t="shared" si="148"/>
        <v>42088.90006944444</v>
      </c>
      <c r="U1901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10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45"/>
        <v>109</v>
      </c>
      <c r="P1902">
        <f t="shared" si="146"/>
        <v>50.63</v>
      </c>
      <c r="Q1902" s="14" t="s">
        <v>8330</v>
      </c>
      <c r="R1902" t="s">
        <v>8334</v>
      </c>
      <c r="S1902" s="20">
        <f t="shared" si="147"/>
        <v>41160.871886574074</v>
      </c>
      <c r="T1902" s="20">
        <f t="shared" si="148"/>
        <v>41188.415972222225</v>
      </c>
      <c r="U190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10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45"/>
        <v>3</v>
      </c>
      <c r="P1903">
        <f t="shared" si="146"/>
        <v>106.8</v>
      </c>
      <c r="Q1903" s="14" t="s">
        <v>8324</v>
      </c>
      <c r="R1903" t="s">
        <v>8353</v>
      </c>
      <c r="S1903" s="20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10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45"/>
        <v>1</v>
      </c>
      <c r="P1904">
        <f t="shared" si="146"/>
        <v>4</v>
      </c>
      <c r="Q1904" s="14" t="s">
        <v>8324</v>
      </c>
      <c r="R1904" t="s">
        <v>8353</v>
      </c>
      <c r="S1904" s="20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10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45"/>
        <v>47</v>
      </c>
      <c r="P1905">
        <f t="shared" si="146"/>
        <v>34.1</v>
      </c>
      <c r="Q1905" s="14" t="s">
        <v>8324</v>
      </c>
      <c r="R1905" t="s">
        <v>8353</v>
      </c>
      <c r="S1905" s="20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10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45"/>
        <v>0</v>
      </c>
      <c r="P1906">
        <f t="shared" si="146"/>
        <v>25</v>
      </c>
      <c r="Q1906" s="14" t="s">
        <v>8324</v>
      </c>
      <c r="R1906" t="s">
        <v>8353</v>
      </c>
      <c r="S1906" s="20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10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45"/>
        <v>0</v>
      </c>
      <c r="P1907">
        <f t="shared" si="146"/>
        <v>10.5</v>
      </c>
      <c r="Q1907" s="14" t="s">
        <v>8324</v>
      </c>
      <c r="R1907" t="s">
        <v>8353</v>
      </c>
      <c r="S1907" s="20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10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45"/>
        <v>43</v>
      </c>
      <c r="P1908">
        <f t="shared" si="146"/>
        <v>215.96</v>
      </c>
      <c r="Q1908" s="14" t="s">
        <v>8324</v>
      </c>
      <c r="R1908" t="s">
        <v>8353</v>
      </c>
      <c r="S1908" s="20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10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45"/>
        <v>0</v>
      </c>
      <c r="P1909">
        <f t="shared" si="146"/>
        <v>21.25</v>
      </c>
      <c r="Q1909" s="14" t="s">
        <v>8324</v>
      </c>
      <c r="R1909" t="s">
        <v>8353</v>
      </c>
      <c r="S1909" s="20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10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45"/>
        <v>2</v>
      </c>
      <c r="P1910">
        <f t="shared" si="146"/>
        <v>108.25</v>
      </c>
      <c r="Q1910" s="14" t="s">
        <v>8324</v>
      </c>
      <c r="R1910" t="s">
        <v>8353</v>
      </c>
      <c r="S1910" s="20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10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45"/>
        <v>14</v>
      </c>
      <c r="P1911">
        <f t="shared" si="146"/>
        <v>129.97</v>
      </c>
      <c r="Q1911" s="14" t="s">
        <v>8324</v>
      </c>
      <c r="R1911" t="s">
        <v>8353</v>
      </c>
      <c r="S1911" s="20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10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45"/>
        <v>39</v>
      </c>
      <c r="P1912">
        <f t="shared" si="146"/>
        <v>117.49</v>
      </c>
      <c r="Q1912" s="14" t="s">
        <v>8324</v>
      </c>
      <c r="R1912" t="s">
        <v>8353</v>
      </c>
      <c r="S1912" s="20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10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45"/>
        <v>0</v>
      </c>
      <c r="P1913">
        <f t="shared" si="146"/>
        <v>10</v>
      </c>
      <c r="Q1913" s="14" t="s">
        <v>8324</v>
      </c>
      <c r="R1913" t="s">
        <v>8353</v>
      </c>
      <c r="S1913" s="20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10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45"/>
        <v>59</v>
      </c>
      <c r="P1914">
        <f t="shared" si="146"/>
        <v>70.599999999999994</v>
      </c>
      <c r="Q1914" s="14" t="s">
        <v>8324</v>
      </c>
      <c r="R1914" t="s">
        <v>8353</v>
      </c>
      <c r="S1914" s="20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10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45"/>
        <v>1</v>
      </c>
      <c r="P1915">
        <f t="shared" si="146"/>
        <v>24.5</v>
      </c>
      <c r="Q1915" s="14" t="s">
        <v>8324</v>
      </c>
      <c r="R1915" t="s">
        <v>8353</v>
      </c>
      <c r="S1915" s="20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10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45"/>
        <v>9</v>
      </c>
      <c r="P1916">
        <f t="shared" si="146"/>
        <v>30</v>
      </c>
      <c r="Q1916" s="14" t="s">
        <v>8324</v>
      </c>
      <c r="R1916" t="s">
        <v>8353</v>
      </c>
      <c r="S1916" s="20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10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45"/>
        <v>2</v>
      </c>
      <c r="P1917">
        <f t="shared" si="146"/>
        <v>2</v>
      </c>
      <c r="Q1917" s="14" t="s">
        <v>8324</v>
      </c>
      <c r="R1917" t="s">
        <v>8353</v>
      </c>
      <c r="S1917" s="20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10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45"/>
        <v>1</v>
      </c>
      <c r="P1918">
        <f t="shared" si="146"/>
        <v>17</v>
      </c>
      <c r="Q1918" s="14" t="s">
        <v>8324</v>
      </c>
      <c r="R1918" t="s">
        <v>8353</v>
      </c>
      <c r="S1918" s="20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10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45"/>
        <v>53</v>
      </c>
      <c r="P1919">
        <f t="shared" si="146"/>
        <v>2928.93</v>
      </c>
      <c r="Q1919" s="14" t="s">
        <v>8324</v>
      </c>
      <c r="R1919" t="s">
        <v>8353</v>
      </c>
      <c r="S1919" s="20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10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45"/>
        <v>1</v>
      </c>
      <c r="P1920">
        <f t="shared" si="146"/>
        <v>28.89</v>
      </c>
      <c r="Q1920" s="14" t="s">
        <v>8324</v>
      </c>
      <c r="R1920" t="s">
        <v>8353</v>
      </c>
      <c r="S1920" s="20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10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45"/>
        <v>47</v>
      </c>
      <c r="P1921">
        <f t="shared" si="146"/>
        <v>29.63</v>
      </c>
      <c r="Q1921" s="14" t="s">
        <v>8324</v>
      </c>
      <c r="R1921" t="s">
        <v>8353</v>
      </c>
      <c r="S1921" s="20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10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ref="O1922:O1985" si="150">ROUND(E1922/D1922*100,0)</f>
        <v>43</v>
      </c>
      <c r="P1922">
        <f t="shared" ref="P1922:P1985" si="151">IFERROR(ROUND(E1922/L1922,2),0)</f>
        <v>40.98</v>
      </c>
      <c r="Q1922" s="14" t="s">
        <v>8324</v>
      </c>
      <c r="R1922" t="s">
        <v>8353</v>
      </c>
      <c r="S1922" s="20">
        <f t="shared" ref="S1922:S1985" si="152">(((J1922/60)/60)/24)+DATE(1970,1,1)</f>
        <v>42270.875706018516</v>
      </c>
      <c r="T1922" s="20">
        <f t="shared" ref="T1922:T1985" si="153">(((I1922/60)/60)/24)+DATE(1970,1,1)</f>
        <v>42298.958333333328</v>
      </c>
      <c r="U19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10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si="150"/>
        <v>137</v>
      </c>
      <c r="P1923">
        <f t="shared" si="151"/>
        <v>54</v>
      </c>
      <c r="Q1923" s="14" t="s">
        <v>8330</v>
      </c>
      <c r="R1923" t="s">
        <v>8334</v>
      </c>
      <c r="S1923" s="20">
        <f t="shared" si="152"/>
        <v>41074.221562500003</v>
      </c>
      <c r="T1923" s="20">
        <f t="shared" si="153"/>
        <v>41104.221562500003</v>
      </c>
      <c r="U19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10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50"/>
        <v>116</v>
      </c>
      <c r="P1924">
        <f t="shared" si="151"/>
        <v>36.11</v>
      </c>
      <c r="Q1924" s="14" t="s">
        <v>8330</v>
      </c>
      <c r="R1924" t="s">
        <v>8334</v>
      </c>
      <c r="S1924" s="20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10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50"/>
        <v>241</v>
      </c>
      <c r="P1925">
        <f t="shared" si="151"/>
        <v>23.15</v>
      </c>
      <c r="Q1925" s="14" t="s">
        <v>8330</v>
      </c>
      <c r="R1925" t="s">
        <v>8334</v>
      </c>
      <c r="S1925" s="20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10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50"/>
        <v>114</v>
      </c>
      <c r="P1926">
        <f t="shared" si="151"/>
        <v>104</v>
      </c>
      <c r="Q1926" s="14" t="s">
        <v>8330</v>
      </c>
      <c r="R1926" t="s">
        <v>8334</v>
      </c>
      <c r="S1926" s="20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10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50"/>
        <v>110</v>
      </c>
      <c r="P1927">
        <f t="shared" si="151"/>
        <v>31.83</v>
      </c>
      <c r="Q1927" s="14" t="s">
        <v>8330</v>
      </c>
      <c r="R1927" t="s">
        <v>8334</v>
      </c>
      <c r="S1927" s="20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10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50"/>
        <v>195</v>
      </c>
      <c r="P1928">
        <f t="shared" si="151"/>
        <v>27.39</v>
      </c>
      <c r="Q1928" s="14" t="s">
        <v>8330</v>
      </c>
      <c r="R1928" t="s">
        <v>8334</v>
      </c>
      <c r="S1928" s="20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10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50"/>
        <v>103</v>
      </c>
      <c r="P1929">
        <f t="shared" si="151"/>
        <v>56.36</v>
      </c>
      <c r="Q1929" s="14" t="s">
        <v>8330</v>
      </c>
      <c r="R1929" t="s">
        <v>8334</v>
      </c>
      <c r="S1929" s="20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10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50"/>
        <v>103</v>
      </c>
      <c r="P1930">
        <f t="shared" si="151"/>
        <v>77.349999999999994</v>
      </c>
      <c r="Q1930" s="14" t="s">
        <v>8330</v>
      </c>
      <c r="R1930" t="s">
        <v>8334</v>
      </c>
      <c r="S1930" s="20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10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50"/>
        <v>100</v>
      </c>
      <c r="P1931">
        <f t="shared" si="151"/>
        <v>42.8</v>
      </c>
      <c r="Q1931" s="14" t="s">
        <v>8330</v>
      </c>
      <c r="R1931" t="s">
        <v>8334</v>
      </c>
      <c r="S1931" s="20">
        <f t="shared" si="152"/>
        <v>40687.021597222221</v>
      </c>
      <c r="T1931" s="20">
        <f t="shared" si="153"/>
        <v>40729.021597222221</v>
      </c>
      <c r="U1931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10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50"/>
        <v>127</v>
      </c>
      <c r="P1932">
        <f t="shared" si="151"/>
        <v>48.85</v>
      </c>
      <c r="Q1932" s="14" t="s">
        <v>8330</v>
      </c>
      <c r="R1932" t="s">
        <v>8334</v>
      </c>
      <c r="S1932" s="20">
        <f t="shared" si="152"/>
        <v>41402.558819444443</v>
      </c>
      <c r="T1932" s="20">
        <f t="shared" si="153"/>
        <v>41462.558819444443</v>
      </c>
      <c r="U193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10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50"/>
        <v>121</v>
      </c>
      <c r="P1933">
        <f t="shared" si="151"/>
        <v>48.24</v>
      </c>
      <c r="Q1933" s="14" t="s">
        <v>8330</v>
      </c>
      <c r="R1933" t="s">
        <v>8334</v>
      </c>
      <c r="S1933" s="20">
        <f t="shared" si="152"/>
        <v>41037.892465277779</v>
      </c>
      <c r="T1933" s="20">
        <f t="shared" si="153"/>
        <v>41051.145833333336</v>
      </c>
      <c r="U193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10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50"/>
        <v>107</v>
      </c>
      <c r="P1934">
        <f t="shared" si="151"/>
        <v>70.209999999999994</v>
      </c>
      <c r="Q1934" s="14" t="s">
        <v>8330</v>
      </c>
      <c r="R1934" t="s">
        <v>8334</v>
      </c>
      <c r="S1934" s="20">
        <f t="shared" si="152"/>
        <v>40911.809872685182</v>
      </c>
      <c r="T1934" s="20">
        <f t="shared" si="153"/>
        <v>40932.809872685182</v>
      </c>
      <c r="U1934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10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50"/>
        <v>172</v>
      </c>
      <c r="P1935">
        <f t="shared" si="151"/>
        <v>94.05</v>
      </c>
      <c r="Q1935" s="14" t="s">
        <v>8330</v>
      </c>
      <c r="R1935" t="s">
        <v>8334</v>
      </c>
      <c r="S1935" s="20">
        <f t="shared" si="152"/>
        <v>41879.130868055552</v>
      </c>
      <c r="T1935" s="20">
        <f t="shared" si="153"/>
        <v>41909.130868055552</v>
      </c>
      <c r="U1935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10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50"/>
        <v>124</v>
      </c>
      <c r="P1936">
        <f t="shared" si="151"/>
        <v>80.27</v>
      </c>
      <c r="Q1936" s="14" t="s">
        <v>8330</v>
      </c>
      <c r="R1936" t="s">
        <v>8334</v>
      </c>
      <c r="S1936" s="20">
        <f t="shared" si="152"/>
        <v>40865.867141203707</v>
      </c>
      <c r="T1936" s="20">
        <f t="shared" si="153"/>
        <v>40902.208333333336</v>
      </c>
      <c r="U1936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10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50"/>
        <v>108</v>
      </c>
      <c r="P1937">
        <f t="shared" si="151"/>
        <v>54.2</v>
      </c>
      <c r="Q1937" s="14" t="s">
        <v>8330</v>
      </c>
      <c r="R1937" t="s">
        <v>8334</v>
      </c>
      <c r="S1937" s="20">
        <f t="shared" si="152"/>
        <v>41773.932534722226</v>
      </c>
      <c r="T1937" s="20">
        <f t="shared" si="153"/>
        <v>41811.207638888889</v>
      </c>
      <c r="U1937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10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50"/>
        <v>117</v>
      </c>
      <c r="P1938">
        <f t="shared" si="151"/>
        <v>60.27</v>
      </c>
      <c r="Q1938" s="14" t="s">
        <v>8330</v>
      </c>
      <c r="R1938" t="s">
        <v>8334</v>
      </c>
      <c r="S1938" s="20">
        <f t="shared" si="152"/>
        <v>40852.889699074076</v>
      </c>
      <c r="T1938" s="20">
        <f t="shared" si="153"/>
        <v>40883.249305555553</v>
      </c>
      <c r="U1938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10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50"/>
        <v>187</v>
      </c>
      <c r="P1939">
        <f t="shared" si="151"/>
        <v>38.74</v>
      </c>
      <c r="Q1939" s="14" t="s">
        <v>8330</v>
      </c>
      <c r="R1939" t="s">
        <v>8334</v>
      </c>
      <c r="S1939" s="20">
        <f t="shared" si="152"/>
        <v>41059.118993055556</v>
      </c>
      <c r="T1939" s="20">
        <f t="shared" si="153"/>
        <v>41075.165972222225</v>
      </c>
      <c r="U1939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10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50"/>
        <v>116</v>
      </c>
      <c r="P1940">
        <f t="shared" si="151"/>
        <v>152.54</v>
      </c>
      <c r="Q1940" s="14" t="s">
        <v>8330</v>
      </c>
      <c r="R1940" t="s">
        <v>8334</v>
      </c>
      <c r="S1940" s="20">
        <f t="shared" si="152"/>
        <v>41426.259618055556</v>
      </c>
      <c r="T1940" s="20">
        <f t="shared" si="153"/>
        <v>41457.208333333336</v>
      </c>
      <c r="U1940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10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50"/>
        <v>111</v>
      </c>
      <c r="P1941">
        <f t="shared" si="151"/>
        <v>115.31</v>
      </c>
      <c r="Q1941" s="14" t="s">
        <v>8330</v>
      </c>
      <c r="R1941" t="s">
        <v>8334</v>
      </c>
      <c r="S1941" s="20">
        <f t="shared" si="152"/>
        <v>41313.985046296293</v>
      </c>
      <c r="T1941" s="20">
        <f t="shared" si="153"/>
        <v>41343.943379629629</v>
      </c>
      <c r="U1941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10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50"/>
        <v>171</v>
      </c>
      <c r="P1942">
        <f t="shared" si="151"/>
        <v>35.840000000000003</v>
      </c>
      <c r="Q1942" s="14" t="s">
        <v>8330</v>
      </c>
      <c r="R1942" t="s">
        <v>8334</v>
      </c>
      <c r="S1942" s="20">
        <f t="shared" si="152"/>
        <v>40670.507326388892</v>
      </c>
      <c r="T1942" s="20">
        <f t="shared" si="153"/>
        <v>40709.165972222225</v>
      </c>
      <c r="U194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10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50"/>
        <v>126</v>
      </c>
      <c r="P1943">
        <f t="shared" si="151"/>
        <v>64.569999999999993</v>
      </c>
      <c r="Q1943" s="14" t="s">
        <v>8324</v>
      </c>
      <c r="R1943" t="s">
        <v>8354</v>
      </c>
      <c r="S1943" s="20">
        <f t="shared" si="152"/>
        <v>41744.290868055556</v>
      </c>
      <c r="T1943" s="20">
        <f t="shared" si="153"/>
        <v>41774.290868055556</v>
      </c>
      <c r="U194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10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50"/>
        <v>138</v>
      </c>
      <c r="P1944">
        <f t="shared" si="151"/>
        <v>87.44</v>
      </c>
      <c r="Q1944" s="14" t="s">
        <v>8324</v>
      </c>
      <c r="R1944" t="s">
        <v>8354</v>
      </c>
      <c r="S1944" s="20">
        <f t="shared" si="152"/>
        <v>40638.828009259261</v>
      </c>
      <c r="T1944" s="20">
        <f t="shared" si="153"/>
        <v>40728.828009259261</v>
      </c>
      <c r="U1944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10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50"/>
        <v>1705</v>
      </c>
      <c r="P1945">
        <f t="shared" si="151"/>
        <v>68.819999999999993</v>
      </c>
      <c r="Q1945" s="14" t="s">
        <v>8324</v>
      </c>
      <c r="R1945" t="s">
        <v>8354</v>
      </c>
      <c r="S1945" s="20">
        <f t="shared" si="152"/>
        <v>42548.269861111112</v>
      </c>
      <c r="T1945" s="20">
        <f t="shared" si="153"/>
        <v>42593.269861111112</v>
      </c>
      <c r="U1945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10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50"/>
        <v>788</v>
      </c>
      <c r="P1946">
        <f t="shared" si="151"/>
        <v>176.2</v>
      </c>
      <c r="Q1946" s="14" t="s">
        <v>8324</v>
      </c>
      <c r="R1946" t="s">
        <v>8354</v>
      </c>
      <c r="S1946" s="20">
        <f t="shared" si="152"/>
        <v>41730.584374999999</v>
      </c>
      <c r="T1946" s="20">
        <f t="shared" si="153"/>
        <v>41760.584374999999</v>
      </c>
      <c r="U1946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10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50"/>
        <v>348</v>
      </c>
      <c r="P1947">
        <f t="shared" si="151"/>
        <v>511.79</v>
      </c>
      <c r="Q1947" s="14" t="s">
        <v>8324</v>
      </c>
      <c r="R1947" t="s">
        <v>8354</v>
      </c>
      <c r="S1947" s="20">
        <f t="shared" si="152"/>
        <v>42157.251828703709</v>
      </c>
      <c r="T1947" s="20">
        <f t="shared" si="153"/>
        <v>42197.251828703709</v>
      </c>
      <c r="U1947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10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50"/>
        <v>150</v>
      </c>
      <c r="P1948">
        <f t="shared" si="151"/>
        <v>160.44</v>
      </c>
      <c r="Q1948" s="14" t="s">
        <v>8324</v>
      </c>
      <c r="R1948" t="s">
        <v>8354</v>
      </c>
      <c r="S1948" s="20">
        <f t="shared" si="152"/>
        <v>41689.150011574071</v>
      </c>
      <c r="T1948" s="20">
        <f t="shared" si="153"/>
        <v>41749.108344907407</v>
      </c>
      <c r="U1948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10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50"/>
        <v>101</v>
      </c>
      <c r="P1949">
        <f t="shared" si="151"/>
        <v>35</v>
      </c>
      <c r="Q1949" s="14" t="s">
        <v>8324</v>
      </c>
      <c r="R1949" t="s">
        <v>8354</v>
      </c>
      <c r="S1949" s="20">
        <f t="shared" si="152"/>
        <v>40102.918055555558</v>
      </c>
      <c r="T1949" s="20">
        <f t="shared" si="153"/>
        <v>40140.249305555553</v>
      </c>
      <c r="U1949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10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50"/>
        <v>800</v>
      </c>
      <c r="P1950">
        <f t="shared" si="151"/>
        <v>188.51</v>
      </c>
      <c r="Q1950" s="14" t="s">
        <v>8324</v>
      </c>
      <c r="R1950" t="s">
        <v>8354</v>
      </c>
      <c r="S1950" s="20">
        <f t="shared" si="152"/>
        <v>42473.604270833333</v>
      </c>
      <c r="T1950" s="20">
        <f t="shared" si="153"/>
        <v>42527.709722222222</v>
      </c>
      <c r="U1950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10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50"/>
        <v>106</v>
      </c>
      <c r="P1951">
        <f t="shared" si="151"/>
        <v>56.2</v>
      </c>
      <c r="Q1951" s="14" t="s">
        <v>8324</v>
      </c>
      <c r="R1951" t="s">
        <v>8354</v>
      </c>
      <c r="S1951" s="20">
        <f t="shared" si="152"/>
        <v>41800.423043981478</v>
      </c>
      <c r="T1951" s="20">
        <f t="shared" si="153"/>
        <v>41830.423043981478</v>
      </c>
      <c r="U1951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10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50"/>
        <v>201</v>
      </c>
      <c r="P1952">
        <f t="shared" si="151"/>
        <v>51.31</v>
      </c>
      <c r="Q1952" s="14" t="s">
        <v>8324</v>
      </c>
      <c r="R1952" t="s">
        <v>8354</v>
      </c>
      <c r="S1952" s="20">
        <f t="shared" si="152"/>
        <v>40624.181400462963</v>
      </c>
      <c r="T1952" s="20">
        <f t="shared" si="153"/>
        <v>40655.181400462963</v>
      </c>
      <c r="U195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10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50"/>
        <v>212</v>
      </c>
      <c r="P1953">
        <f t="shared" si="151"/>
        <v>127.36</v>
      </c>
      <c r="Q1953" s="14" t="s">
        <v>8324</v>
      </c>
      <c r="R1953" t="s">
        <v>8354</v>
      </c>
      <c r="S1953" s="20">
        <f t="shared" si="152"/>
        <v>42651.420567129629</v>
      </c>
      <c r="T1953" s="20">
        <f t="shared" si="153"/>
        <v>42681.462233796294</v>
      </c>
      <c r="U195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10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50"/>
        <v>198</v>
      </c>
      <c r="P1954">
        <f t="shared" si="151"/>
        <v>101.86</v>
      </c>
      <c r="Q1954" s="14" t="s">
        <v>8324</v>
      </c>
      <c r="R1954" t="s">
        <v>8354</v>
      </c>
      <c r="S1954" s="20">
        <f t="shared" si="152"/>
        <v>41526.60665509259</v>
      </c>
      <c r="T1954" s="20">
        <f t="shared" si="153"/>
        <v>41563.60665509259</v>
      </c>
      <c r="U1954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10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50"/>
        <v>226</v>
      </c>
      <c r="P1955">
        <f t="shared" si="151"/>
        <v>230.56</v>
      </c>
      <c r="Q1955" s="14" t="s">
        <v>8324</v>
      </c>
      <c r="R1955" t="s">
        <v>8354</v>
      </c>
      <c r="S1955" s="20">
        <f t="shared" si="152"/>
        <v>40941.199826388889</v>
      </c>
      <c r="T1955" s="20">
        <f t="shared" si="153"/>
        <v>40970.125</v>
      </c>
      <c r="U1955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10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50"/>
        <v>699</v>
      </c>
      <c r="P1956">
        <f t="shared" si="151"/>
        <v>842.11</v>
      </c>
      <c r="Q1956" s="14" t="s">
        <v>8324</v>
      </c>
      <c r="R1956" t="s">
        <v>8354</v>
      </c>
      <c r="S1956" s="20">
        <f t="shared" si="152"/>
        <v>42394.580740740741</v>
      </c>
      <c r="T1956" s="20">
        <f t="shared" si="153"/>
        <v>42441.208333333328</v>
      </c>
      <c r="U1956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10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50"/>
        <v>399</v>
      </c>
      <c r="P1957">
        <f t="shared" si="151"/>
        <v>577.28</v>
      </c>
      <c r="Q1957" s="14" t="s">
        <v>8324</v>
      </c>
      <c r="R1957" t="s">
        <v>8354</v>
      </c>
      <c r="S1957" s="20">
        <f t="shared" si="152"/>
        <v>41020.271770833337</v>
      </c>
      <c r="T1957" s="20">
        <f t="shared" si="153"/>
        <v>41052.791666666664</v>
      </c>
      <c r="U1957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10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50"/>
        <v>294</v>
      </c>
      <c r="P1958">
        <f t="shared" si="151"/>
        <v>483.34</v>
      </c>
      <c r="Q1958" s="14" t="s">
        <v>8324</v>
      </c>
      <c r="R1958" t="s">
        <v>8354</v>
      </c>
      <c r="S1958" s="20">
        <f t="shared" si="152"/>
        <v>42067.923668981486</v>
      </c>
      <c r="T1958" s="20">
        <f t="shared" si="153"/>
        <v>42112.882002314815</v>
      </c>
      <c r="U1958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10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50"/>
        <v>168</v>
      </c>
      <c r="P1959">
        <f t="shared" si="151"/>
        <v>76.14</v>
      </c>
      <c r="Q1959" s="14" t="s">
        <v>8324</v>
      </c>
      <c r="R1959" t="s">
        <v>8354</v>
      </c>
      <c r="S1959" s="20">
        <f t="shared" si="152"/>
        <v>41179.098530092589</v>
      </c>
      <c r="T1959" s="20">
        <f t="shared" si="153"/>
        <v>41209.098530092589</v>
      </c>
      <c r="U1959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10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50"/>
        <v>1436</v>
      </c>
      <c r="P1960">
        <f t="shared" si="151"/>
        <v>74.11</v>
      </c>
      <c r="Q1960" s="14" t="s">
        <v>8324</v>
      </c>
      <c r="R1960" t="s">
        <v>8354</v>
      </c>
      <c r="S1960" s="20">
        <f t="shared" si="152"/>
        <v>41326.987974537034</v>
      </c>
      <c r="T1960" s="20">
        <f t="shared" si="153"/>
        <v>41356.94630787037</v>
      </c>
      <c r="U1960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10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50"/>
        <v>157</v>
      </c>
      <c r="P1961">
        <f t="shared" si="151"/>
        <v>36.97</v>
      </c>
      <c r="Q1961" s="14" t="s">
        <v>8324</v>
      </c>
      <c r="R1961" t="s">
        <v>8354</v>
      </c>
      <c r="S1961" s="20">
        <f t="shared" si="152"/>
        <v>41871.845601851855</v>
      </c>
      <c r="T1961" s="20">
        <f t="shared" si="153"/>
        <v>41913</v>
      </c>
      <c r="U1961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10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50"/>
        <v>118</v>
      </c>
      <c r="P1962">
        <f t="shared" si="151"/>
        <v>2500.9699999999998</v>
      </c>
      <c r="Q1962" s="14" t="s">
        <v>8324</v>
      </c>
      <c r="R1962" t="s">
        <v>8354</v>
      </c>
      <c r="S1962" s="20">
        <f t="shared" si="152"/>
        <v>41964.362743055557</v>
      </c>
      <c r="T1962" s="20">
        <f t="shared" si="153"/>
        <v>41994.362743055557</v>
      </c>
      <c r="U196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10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50"/>
        <v>1105</v>
      </c>
      <c r="P1963">
        <f t="shared" si="151"/>
        <v>67.69</v>
      </c>
      <c r="Q1963" s="14" t="s">
        <v>8324</v>
      </c>
      <c r="R1963" t="s">
        <v>8354</v>
      </c>
      <c r="S1963" s="20">
        <f t="shared" si="152"/>
        <v>41148.194641203707</v>
      </c>
      <c r="T1963" s="20">
        <f t="shared" si="153"/>
        <v>41188.165972222225</v>
      </c>
      <c r="U196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10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50"/>
        <v>193</v>
      </c>
      <c r="P1964">
        <f t="shared" si="151"/>
        <v>63.05</v>
      </c>
      <c r="Q1964" s="14" t="s">
        <v>8324</v>
      </c>
      <c r="R1964" t="s">
        <v>8354</v>
      </c>
      <c r="S1964" s="20">
        <f t="shared" si="152"/>
        <v>41742.780509259261</v>
      </c>
      <c r="T1964" s="20">
        <f t="shared" si="153"/>
        <v>41772.780509259261</v>
      </c>
      <c r="U1964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10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50"/>
        <v>127</v>
      </c>
      <c r="P1965">
        <f t="shared" si="151"/>
        <v>117.6</v>
      </c>
      <c r="Q1965" s="14" t="s">
        <v>8324</v>
      </c>
      <c r="R1965" t="s">
        <v>8354</v>
      </c>
      <c r="S1965" s="20">
        <f t="shared" si="152"/>
        <v>41863.429791666669</v>
      </c>
      <c r="T1965" s="20">
        <f t="shared" si="153"/>
        <v>41898.429791666669</v>
      </c>
      <c r="U1965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10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50"/>
        <v>260</v>
      </c>
      <c r="P1966">
        <f t="shared" si="151"/>
        <v>180.75</v>
      </c>
      <c r="Q1966" s="14" t="s">
        <v>8324</v>
      </c>
      <c r="R1966" t="s">
        <v>8354</v>
      </c>
      <c r="S1966" s="20">
        <f t="shared" si="152"/>
        <v>42452.272824074069</v>
      </c>
      <c r="T1966" s="20">
        <f t="shared" si="153"/>
        <v>42482.272824074069</v>
      </c>
      <c r="U1966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10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50"/>
        <v>262</v>
      </c>
      <c r="P1967">
        <f t="shared" si="151"/>
        <v>127.32</v>
      </c>
      <c r="Q1967" s="14" t="s">
        <v>8324</v>
      </c>
      <c r="R1967" t="s">
        <v>8354</v>
      </c>
      <c r="S1967" s="20">
        <f t="shared" si="152"/>
        <v>40898.089236111111</v>
      </c>
      <c r="T1967" s="20">
        <f t="shared" si="153"/>
        <v>40920.041666666664</v>
      </c>
      <c r="U1967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10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50"/>
        <v>207</v>
      </c>
      <c r="P1968">
        <f t="shared" si="151"/>
        <v>136.63999999999999</v>
      </c>
      <c r="Q1968" s="14" t="s">
        <v>8324</v>
      </c>
      <c r="R1968" t="s">
        <v>8354</v>
      </c>
      <c r="S1968" s="20">
        <f t="shared" si="152"/>
        <v>41835.540486111109</v>
      </c>
      <c r="T1968" s="20">
        <f t="shared" si="153"/>
        <v>41865.540486111109</v>
      </c>
      <c r="U1968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10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50"/>
        <v>370</v>
      </c>
      <c r="P1969">
        <f t="shared" si="151"/>
        <v>182.78</v>
      </c>
      <c r="Q1969" s="14" t="s">
        <v>8324</v>
      </c>
      <c r="R1969" t="s">
        <v>8354</v>
      </c>
      <c r="S1969" s="20">
        <f t="shared" si="152"/>
        <v>41730.663530092592</v>
      </c>
      <c r="T1969" s="20">
        <f t="shared" si="153"/>
        <v>41760.663530092592</v>
      </c>
      <c r="U1969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10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50"/>
        <v>285</v>
      </c>
      <c r="P1970">
        <f t="shared" si="151"/>
        <v>279.38</v>
      </c>
      <c r="Q1970" s="14" t="s">
        <v>8324</v>
      </c>
      <c r="R1970" t="s">
        <v>8354</v>
      </c>
      <c r="S1970" s="20">
        <f t="shared" si="152"/>
        <v>42676.586979166663</v>
      </c>
      <c r="T1970" s="20">
        <f t="shared" si="153"/>
        <v>42707.628645833334</v>
      </c>
      <c r="U1970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10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50"/>
        <v>579</v>
      </c>
      <c r="P1971">
        <f t="shared" si="151"/>
        <v>61.38</v>
      </c>
      <c r="Q1971" s="14" t="s">
        <v>8324</v>
      </c>
      <c r="R1971" t="s">
        <v>8354</v>
      </c>
      <c r="S1971" s="20">
        <f t="shared" si="152"/>
        <v>42557.792453703703</v>
      </c>
      <c r="T1971" s="20">
        <f t="shared" si="153"/>
        <v>42587.792453703703</v>
      </c>
      <c r="U1971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10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50"/>
        <v>1132</v>
      </c>
      <c r="P1972">
        <f t="shared" si="151"/>
        <v>80.73</v>
      </c>
      <c r="Q1972" s="14" t="s">
        <v>8324</v>
      </c>
      <c r="R1972" t="s">
        <v>8354</v>
      </c>
      <c r="S1972" s="20">
        <f t="shared" si="152"/>
        <v>41324.193298611113</v>
      </c>
      <c r="T1972" s="20">
        <f t="shared" si="153"/>
        <v>41384.151631944449</v>
      </c>
      <c r="U197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10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50"/>
        <v>263</v>
      </c>
      <c r="P1973">
        <f t="shared" si="151"/>
        <v>272.36</v>
      </c>
      <c r="Q1973" s="14" t="s">
        <v>8324</v>
      </c>
      <c r="R1973" t="s">
        <v>8354</v>
      </c>
      <c r="S1973" s="20">
        <f t="shared" si="152"/>
        <v>41561.500706018516</v>
      </c>
      <c r="T1973" s="20">
        <f t="shared" si="153"/>
        <v>41593.166666666664</v>
      </c>
      <c r="U197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10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50"/>
        <v>674</v>
      </c>
      <c r="P1974">
        <f t="shared" si="151"/>
        <v>70.849999999999994</v>
      </c>
      <c r="Q1974" s="14" t="s">
        <v>8324</v>
      </c>
      <c r="R1974" t="s">
        <v>8354</v>
      </c>
      <c r="S1974" s="20">
        <f t="shared" si="152"/>
        <v>41201.012083333335</v>
      </c>
      <c r="T1974" s="20">
        <f t="shared" si="153"/>
        <v>41231.053749999999</v>
      </c>
      <c r="U1974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10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50"/>
        <v>257</v>
      </c>
      <c r="P1975">
        <f t="shared" si="151"/>
        <v>247.94</v>
      </c>
      <c r="Q1975" s="14" t="s">
        <v>8324</v>
      </c>
      <c r="R1975" t="s">
        <v>8354</v>
      </c>
      <c r="S1975" s="20">
        <f t="shared" si="152"/>
        <v>42549.722962962958</v>
      </c>
      <c r="T1975" s="20">
        <f t="shared" si="153"/>
        <v>42588.291666666672</v>
      </c>
      <c r="U1975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10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50"/>
        <v>375</v>
      </c>
      <c r="P1976">
        <f t="shared" si="151"/>
        <v>186.81</v>
      </c>
      <c r="Q1976" s="14" t="s">
        <v>8324</v>
      </c>
      <c r="R1976" t="s">
        <v>8354</v>
      </c>
      <c r="S1976" s="20">
        <f t="shared" si="152"/>
        <v>41445.334131944444</v>
      </c>
      <c r="T1976" s="20">
        <f t="shared" si="153"/>
        <v>41505.334131944444</v>
      </c>
      <c r="U1976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10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50"/>
        <v>209</v>
      </c>
      <c r="P1977">
        <f t="shared" si="151"/>
        <v>131.99</v>
      </c>
      <c r="Q1977" s="14" t="s">
        <v>8324</v>
      </c>
      <c r="R1977" t="s">
        <v>8354</v>
      </c>
      <c r="S1977" s="20">
        <f t="shared" si="152"/>
        <v>41313.755219907405</v>
      </c>
      <c r="T1977" s="20">
        <f t="shared" si="153"/>
        <v>41343.755219907405</v>
      </c>
      <c r="U1977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10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50"/>
        <v>347</v>
      </c>
      <c r="P1978">
        <f t="shared" si="151"/>
        <v>29.31</v>
      </c>
      <c r="Q1978" s="14" t="s">
        <v>8324</v>
      </c>
      <c r="R1978" t="s">
        <v>8354</v>
      </c>
      <c r="S1978" s="20">
        <f t="shared" si="152"/>
        <v>41438.899594907409</v>
      </c>
      <c r="T1978" s="20">
        <f t="shared" si="153"/>
        <v>41468.899594907409</v>
      </c>
      <c r="U1978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10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50"/>
        <v>402</v>
      </c>
      <c r="P1979">
        <f t="shared" si="151"/>
        <v>245.02</v>
      </c>
      <c r="Q1979" s="14" t="s">
        <v>8324</v>
      </c>
      <c r="R1979" t="s">
        <v>8354</v>
      </c>
      <c r="S1979" s="20">
        <f t="shared" si="152"/>
        <v>42311.216898148152</v>
      </c>
      <c r="T1979" s="20">
        <f t="shared" si="153"/>
        <v>42357.332638888889</v>
      </c>
      <c r="U1979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10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50"/>
        <v>1027</v>
      </c>
      <c r="P1980">
        <f t="shared" si="151"/>
        <v>1323.25</v>
      </c>
      <c r="Q1980" s="14" t="s">
        <v>8324</v>
      </c>
      <c r="R1980" t="s">
        <v>8354</v>
      </c>
      <c r="S1980" s="20">
        <f t="shared" si="152"/>
        <v>41039.225601851853</v>
      </c>
      <c r="T1980" s="20">
        <f t="shared" si="153"/>
        <v>41072.291666666664</v>
      </c>
      <c r="U1980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10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50"/>
        <v>115</v>
      </c>
      <c r="P1981">
        <f t="shared" si="151"/>
        <v>282.66000000000003</v>
      </c>
      <c r="Q1981" s="14" t="s">
        <v>8324</v>
      </c>
      <c r="R1981" t="s">
        <v>8354</v>
      </c>
      <c r="S1981" s="20">
        <f t="shared" si="152"/>
        <v>42290.460023148145</v>
      </c>
      <c r="T1981" s="20">
        <f t="shared" si="153"/>
        <v>42327.207638888889</v>
      </c>
      <c r="U1981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10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50"/>
        <v>355</v>
      </c>
      <c r="P1982">
        <f t="shared" si="151"/>
        <v>91.21</v>
      </c>
      <c r="Q1982" s="14" t="s">
        <v>8324</v>
      </c>
      <c r="R1982" t="s">
        <v>8354</v>
      </c>
      <c r="S1982" s="20">
        <f t="shared" si="152"/>
        <v>42423.542384259257</v>
      </c>
      <c r="T1982" s="20">
        <f t="shared" si="153"/>
        <v>42463.500717592593</v>
      </c>
      <c r="U198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10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50"/>
        <v>5</v>
      </c>
      <c r="P1983">
        <f t="shared" si="151"/>
        <v>31.75</v>
      </c>
      <c r="Q1983" s="14" t="s">
        <v>8343</v>
      </c>
      <c r="R1983" t="s">
        <v>8355</v>
      </c>
      <c r="S1983" s="20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10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50"/>
        <v>0</v>
      </c>
      <c r="P1984">
        <f t="shared" si="151"/>
        <v>0</v>
      </c>
      <c r="Q1984" s="14" t="s">
        <v>8343</v>
      </c>
      <c r="R1984" t="s">
        <v>8355</v>
      </c>
      <c r="S1984" s="20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10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50"/>
        <v>4</v>
      </c>
      <c r="P1985">
        <f t="shared" si="151"/>
        <v>88.69</v>
      </c>
      <c r="Q1985" s="14" t="s">
        <v>8343</v>
      </c>
      <c r="R1985" t="s">
        <v>8355</v>
      </c>
      <c r="S1985" s="20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10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ref="O1986:O2049" si="155">ROUND(E1986/D1986*100,0)</f>
        <v>21</v>
      </c>
      <c r="P1986">
        <f t="shared" ref="P1986:P2049" si="156">IFERROR(ROUND(E1986/L1986,2),0)</f>
        <v>453.14</v>
      </c>
      <c r="Q1986" s="14" t="s">
        <v>8343</v>
      </c>
      <c r="R1986" t="s">
        <v>8355</v>
      </c>
      <c r="S1986" s="20">
        <f t="shared" ref="S1986:S2049" si="157">(((J1986/60)/60)/24)+DATE(1970,1,1)</f>
        <v>41913.790289351848</v>
      </c>
      <c r="T1986" s="20">
        <f t="shared" ref="T1986:T2049" si="158">(((I1986/60)/60)/24)+DATE(1970,1,1)</f>
        <v>41973.831956018519</v>
      </c>
      <c r="U1986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10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si="155"/>
        <v>3</v>
      </c>
      <c r="P1987">
        <f t="shared" si="156"/>
        <v>12.75</v>
      </c>
      <c r="Q1987" s="14" t="s">
        <v>8343</v>
      </c>
      <c r="R1987" t="s">
        <v>8355</v>
      </c>
      <c r="S1987" s="20">
        <f t="shared" si="157"/>
        <v>42555.698738425926</v>
      </c>
      <c r="T1987" s="20">
        <f t="shared" si="158"/>
        <v>42584.958333333328</v>
      </c>
      <c r="U1987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10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55"/>
        <v>0</v>
      </c>
      <c r="P1988">
        <f t="shared" si="156"/>
        <v>1</v>
      </c>
      <c r="Q1988" s="14" t="s">
        <v>8343</v>
      </c>
      <c r="R1988" t="s">
        <v>8355</v>
      </c>
      <c r="S1988" s="20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10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55"/>
        <v>42</v>
      </c>
      <c r="P1989">
        <f t="shared" si="156"/>
        <v>83.43</v>
      </c>
      <c r="Q1989" s="14" t="s">
        <v>8343</v>
      </c>
      <c r="R1989" t="s">
        <v>8355</v>
      </c>
      <c r="S1989" s="20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10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55"/>
        <v>0</v>
      </c>
      <c r="P1990">
        <f t="shared" si="156"/>
        <v>25</v>
      </c>
      <c r="Q1990" s="14" t="s">
        <v>8343</v>
      </c>
      <c r="R1990" t="s">
        <v>8355</v>
      </c>
      <c r="S1990" s="20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10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55"/>
        <v>1</v>
      </c>
      <c r="P1991">
        <f t="shared" si="156"/>
        <v>50</v>
      </c>
      <c r="Q1991" s="14" t="s">
        <v>8343</v>
      </c>
      <c r="R1991" t="s">
        <v>8355</v>
      </c>
      <c r="S1991" s="20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10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55"/>
        <v>17</v>
      </c>
      <c r="P1992">
        <f t="shared" si="156"/>
        <v>101.8</v>
      </c>
      <c r="Q1992" s="14" t="s">
        <v>8343</v>
      </c>
      <c r="R1992" t="s">
        <v>8355</v>
      </c>
      <c r="S1992" s="20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10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55"/>
        <v>7</v>
      </c>
      <c r="P1993">
        <f t="shared" si="156"/>
        <v>46.67</v>
      </c>
      <c r="Q1993" s="14" t="s">
        <v>8343</v>
      </c>
      <c r="R1993" t="s">
        <v>8355</v>
      </c>
      <c r="S1993" s="20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10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55"/>
        <v>0</v>
      </c>
      <c r="P1994">
        <f t="shared" si="156"/>
        <v>1</v>
      </c>
      <c r="Q1994" s="14" t="s">
        <v>8343</v>
      </c>
      <c r="R1994" t="s">
        <v>8355</v>
      </c>
      <c r="S1994" s="20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10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55"/>
        <v>0</v>
      </c>
      <c r="P1995">
        <f t="shared" si="156"/>
        <v>0</v>
      </c>
      <c r="Q1995" s="14" t="s">
        <v>8343</v>
      </c>
      <c r="R1995" t="s">
        <v>8355</v>
      </c>
      <c r="S1995" s="20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10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55"/>
        <v>0</v>
      </c>
      <c r="P1996">
        <f t="shared" si="156"/>
        <v>0</v>
      </c>
      <c r="Q1996" s="14" t="s">
        <v>8343</v>
      </c>
      <c r="R1996" t="s">
        <v>8355</v>
      </c>
      <c r="S1996" s="20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10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55"/>
        <v>8</v>
      </c>
      <c r="P1997">
        <f t="shared" si="156"/>
        <v>26</v>
      </c>
      <c r="Q1997" s="14" t="s">
        <v>8343</v>
      </c>
      <c r="R1997" t="s">
        <v>8355</v>
      </c>
      <c r="S1997" s="20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10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55"/>
        <v>0</v>
      </c>
      <c r="P1998">
        <f t="shared" si="156"/>
        <v>0</v>
      </c>
      <c r="Q1998" s="14" t="s">
        <v>8343</v>
      </c>
      <c r="R1998" t="s">
        <v>8355</v>
      </c>
      <c r="S1998" s="20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10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55"/>
        <v>0</v>
      </c>
      <c r="P1999">
        <f t="shared" si="156"/>
        <v>0</v>
      </c>
      <c r="Q1999" s="14" t="s">
        <v>8343</v>
      </c>
      <c r="R1999" t="s">
        <v>8355</v>
      </c>
      <c r="S1999" s="20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10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55"/>
        <v>26</v>
      </c>
      <c r="P2000">
        <f t="shared" si="156"/>
        <v>218.33</v>
      </c>
      <c r="Q2000" s="14" t="s">
        <v>8343</v>
      </c>
      <c r="R2000" t="s">
        <v>8355</v>
      </c>
      <c r="S2000" s="20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10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55"/>
        <v>1</v>
      </c>
      <c r="P2001">
        <f t="shared" si="156"/>
        <v>33.71</v>
      </c>
      <c r="Q2001" s="14" t="s">
        <v>8343</v>
      </c>
      <c r="R2001" t="s">
        <v>8355</v>
      </c>
      <c r="S2001" s="20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10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55"/>
        <v>13</v>
      </c>
      <c r="P2002">
        <f t="shared" si="156"/>
        <v>25</v>
      </c>
      <c r="Q2002" s="14" t="s">
        <v>8343</v>
      </c>
      <c r="R2002" t="s">
        <v>8355</v>
      </c>
      <c r="S2002" s="20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10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55"/>
        <v>382</v>
      </c>
      <c r="P2003">
        <f t="shared" si="156"/>
        <v>128.38999999999999</v>
      </c>
      <c r="Q2003" s="14" t="s">
        <v>8324</v>
      </c>
      <c r="R2003" t="s">
        <v>8354</v>
      </c>
      <c r="S2003" s="20">
        <f t="shared" si="157"/>
        <v>42136.209675925929</v>
      </c>
      <c r="T2003" s="20">
        <f t="shared" si="158"/>
        <v>42167.833333333328</v>
      </c>
      <c r="U200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10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55"/>
        <v>217</v>
      </c>
      <c r="P2004">
        <f t="shared" si="156"/>
        <v>78.83</v>
      </c>
      <c r="Q2004" s="14" t="s">
        <v>8324</v>
      </c>
      <c r="R2004" t="s">
        <v>8354</v>
      </c>
      <c r="S2004" s="20">
        <f t="shared" si="157"/>
        <v>42728.71230324074</v>
      </c>
      <c r="T2004" s="20">
        <f t="shared" si="158"/>
        <v>42758.71230324074</v>
      </c>
      <c r="U2004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10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55"/>
        <v>312</v>
      </c>
      <c r="P2005">
        <f t="shared" si="156"/>
        <v>91.76</v>
      </c>
      <c r="Q2005" s="14" t="s">
        <v>8324</v>
      </c>
      <c r="R2005" t="s">
        <v>8354</v>
      </c>
      <c r="S2005" s="20">
        <f t="shared" si="157"/>
        <v>40347.125601851854</v>
      </c>
      <c r="T2005" s="20">
        <f t="shared" si="158"/>
        <v>40361.958333333336</v>
      </c>
      <c r="U2005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10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55"/>
        <v>234</v>
      </c>
      <c r="P2006">
        <f t="shared" si="156"/>
        <v>331.1</v>
      </c>
      <c r="Q2006" s="14" t="s">
        <v>8324</v>
      </c>
      <c r="R2006" t="s">
        <v>8354</v>
      </c>
      <c r="S2006" s="20">
        <f t="shared" si="157"/>
        <v>41800.604895833334</v>
      </c>
      <c r="T2006" s="20">
        <f t="shared" si="158"/>
        <v>41830.604895833334</v>
      </c>
      <c r="U2006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10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55"/>
        <v>124</v>
      </c>
      <c r="P2007">
        <f t="shared" si="156"/>
        <v>194.26</v>
      </c>
      <c r="Q2007" s="14" t="s">
        <v>8324</v>
      </c>
      <c r="R2007" t="s">
        <v>8354</v>
      </c>
      <c r="S2007" s="20">
        <f t="shared" si="157"/>
        <v>41535.812708333331</v>
      </c>
      <c r="T2007" s="20">
        <f t="shared" si="158"/>
        <v>41563.165972222225</v>
      </c>
      <c r="U2007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10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55"/>
        <v>248</v>
      </c>
      <c r="P2008">
        <f t="shared" si="156"/>
        <v>408.98</v>
      </c>
      <c r="Q2008" s="14" t="s">
        <v>8324</v>
      </c>
      <c r="R2008" t="s">
        <v>8354</v>
      </c>
      <c r="S2008" s="20">
        <f t="shared" si="157"/>
        <v>41941.500520833331</v>
      </c>
      <c r="T2008" s="20">
        <f t="shared" si="158"/>
        <v>41976.542187500003</v>
      </c>
      <c r="U2008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10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55"/>
        <v>116</v>
      </c>
      <c r="P2009">
        <f t="shared" si="156"/>
        <v>84.46</v>
      </c>
      <c r="Q2009" s="14" t="s">
        <v>8324</v>
      </c>
      <c r="R2009" t="s">
        <v>8354</v>
      </c>
      <c r="S2009" s="20">
        <f t="shared" si="157"/>
        <v>40347.837800925925</v>
      </c>
      <c r="T2009" s="20">
        <f t="shared" si="158"/>
        <v>40414.166666666664</v>
      </c>
      <c r="U2009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10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55"/>
        <v>117</v>
      </c>
      <c r="P2010">
        <f t="shared" si="156"/>
        <v>44.85</v>
      </c>
      <c r="Q2010" s="14" t="s">
        <v>8324</v>
      </c>
      <c r="R2010" t="s">
        <v>8354</v>
      </c>
      <c r="S2010" s="20">
        <f t="shared" si="157"/>
        <v>40761.604421296295</v>
      </c>
      <c r="T2010" s="20">
        <f t="shared" si="158"/>
        <v>40805.604421296295</v>
      </c>
      <c r="U2010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10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55"/>
        <v>305</v>
      </c>
      <c r="P2011">
        <f t="shared" si="156"/>
        <v>383.36</v>
      </c>
      <c r="Q2011" s="14" t="s">
        <v>8324</v>
      </c>
      <c r="R2011" t="s">
        <v>8354</v>
      </c>
      <c r="S2011" s="20">
        <f t="shared" si="157"/>
        <v>42661.323414351849</v>
      </c>
      <c r="T2011" s="20">
        <f t="shared" si="158"/>
        <v>42697.365081018521</v>
      </c>
      <c r="U2011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10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55"/>
        <v>320</v>
      </c>
      <c r="P2012">
        <f t="shared" si="156"/>
        <v>55.28</v>
      </c>
      <c r="Q2012" s="14" t="s">
        <v>8324</v>
      </c>
      <c r="R2012" t="s">
        <v>8354</v>
      </c>
      <c r="S2012" s="20">
        <f t="shared" si="157"/>
        <v>42570.996423611112</v>
      </c>
      <c r="T2012" s="20">
        <f t="shared" si="158"/>
        <v>42600.996423611112</v>
      </c>
      <c r="U201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10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55"/>
        <v>820</v>
      </c>
      <c r="P2013">
        <f t="shared" si="156"/>
        <v>422.02</v>
      </c>
      <c r="Q2013" s="14" t="s">
        <v>8324</v>
      </c>
      <c r="R2013" t="s">
        <v>8354</v>
      </c>
      <c r="S2013" s="20">
        <f t="shared" si="157"/>
        <v>42347.358483796299</v>
      </c>
      <c r="T2013" s="20">
        <f t="shared" si="158"/>
        <v>42380.958333333328</v>
      </c>
      <c r="U201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10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55"/>
        <v>235</v>
      </c>
      <c r="P2014">
        <f t="shared" si="156"/>
        <v>64.180000000000007</v>
      </c>
      <c r="Q2014" s="14" t="s">
        <v>8324</v>
      </c>
      <c r="R2014" t="s">
        <v>8354</v>
      </c>
      <c r="S2014" s="20">
        <f t="shared" si="157"/>
        <v>42010.822233796294</v>
      </c>
      <c r="T2014" s="20">
        <f t="shared" si="158"/>
        <v>42040.822233796294</v>
      </c>
      <c r="U2014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10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55"/>
        <v>495</v>
      </c>
      <c r="P2015">
        <f t="shared" si="156"/>
        <v>173.58</v>
      </c>
      <c r="Q2015" s="14" t="s">
        <v>8324</v>
      </c>
      <c r="R2015" t="s">
        <v>8354</v>
      </c>
      <c r="S2015" s="20">
        <f t="shared" si="157"/>
        <v>42499.960810185185</v>
      </c>
      <c r="T2015" s="20">
        <f t="shared" si="158"/>
        <v>42559.960810185185</v>
      </c>
      <c r="U2015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10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55"/>
        <v>7814</v>
      </c>
      <c r="P2016">
        <f t="shared" si="156"/>
        <v>88.6</v>
      </c>
      <c r="Q2016" s="14" t="s">
        <v>8324</v>
      </c>
      <c r="R2016" t="s">
        <v>8354</v>
      </c>
      <c r="S2016" s="20">
        <f t="shared" si="157"/>
        <v>41324.214571759258</v>
      </c>
      <c r="T2016" s="20">
        <f t="shared" si="158"/>
        <v>41358.172905092593</v>
      </c>
      <c r="U2016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10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55"/>
        <v>113</v>
      </c>
      <c r="P2017">
        <f t="shared" si="156"/>
        <v>50.22</v>
      </c>
      <c r="Q2017" s="14" t="s">
        <v>8324</v>
      </c>
      <c r="R2017" t="s">
        <v>8354</v>
      </c>
      <c r="S2017" s="20">
        <f t="shared" si="157"/>
        <v>40765.876886574071</v>
      </c>
      <c r="T2017" s="20">
        <f t="shared" si="158"/>
        <v>40795.876886574071</v>
      </c>
      <c r="U2017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10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55"/>
        <v>922</v>
      </c>
      <c r="P2018">
        <f t="shared" si="156"/>
        <v>192.39</v>
      </c>
      <c r="Q2018" s="14" t="s">
        <v>8324</v>
      </c>
      <c r="R2018" t="s">
        <v>8354</v>
      </c>
      <c r="S2018" s="20">
        <f t="shared" si="157"/>
        <v>41312.88077546296</v>
      </c>
      <c r="T2018" s="20">
        <f t="shared" si="158"/>
        <v>41342.88077546296</v>
      </c>
      <c r="U2018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10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55"/>
        <v>125</v>
      </c>
      <c r="P2019">
        <f t="shared" si="156"/>
        <v>73.42</v>
      </c>
      <c r="Q2019" s="14" t="s">
        <v>8324</v>
      </c>
      <c r="R2019" t="s">
        <v>8354</v>
      </c>
      <c r="S2019" s="20">
        <f t="shared" si="157"/>
        <v>40961.057349537034</v>
      </c>
      <c r="T2019" s="20">
        <f t="shared" si="158"/>
        <v>40992.166666666664</v>
      </c>
      <c r="U2019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10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55"/>
        <v>102</v>
      </c>
      <c r="P2020">
        <f t="shared" si="156"/>
        <v>147.68</v>
      </c>
      <c r="Q2020" s="14" t="s">
        <v>8324</v>
      </c>
      <c r="R2020" t="s">
        <v>8354</v>
      </c>
      <c r="S2020" s="20">
        <f t="shared" si="157"/>
        <v>42199.365844907406</v>
      </c>
      <c r="T2020" s="20">
        <f t="shared" si="158"/>
        <v>42229.365844907406</v>
      </c>
      <c r="U2020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10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55"/>
        <v>485</v>
      </c>
      <c r="P2021">
        <f t="shared" si="156"/>
        <v>108.97</v>
      </c>
      <c r="Q2021" s="14" t="s">
        <v>8324</v>
      </c>
      <c r="R2021" t="s">
        <v>8354</v>
      </c>
      <c r="S2021" s="20">
        <f t="shared" si="157"/>
        <v>42605.70857638889</v>
      </c>
      <c r="T2021" s="20">
        <f t="shared" si="158"/>
        <v>42635.70857638889</v>
      </c>
      <c r="U2021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10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55"/>
        <v>192</v>
      </c>
      <c r="P2022">
        <f t="shared" si="156"/>
        <v>23.65</v>
      </c>
      <c r="Q2022" s="14" t="s">
        <v>8324</v>
      </c>
      <c r="R2022" t="s">
        <v>8354</v>
      </c>
      <c r="S2022" s="20">
        <f t="shared" si="157"/>
        <v>41737.097499999996</v>
      </c>
      <c r="T2022" s="20">
        <f t="shared" si="158"/>
        <v>41773.961111111108</v>
      </c>
      <c r="U20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10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55"/>
        <v>281</v>
      </c>
      <c r="P2023">
        <f t="shared" si="156"/>
        <v>147.94999999999999</v>
      </c>
      <c r="Q2023" s="14" t="s">
        <v>8324</v>
      </c>
      <c r="R2023" t="s">
        <v>8354</v>
      </c>
      <c r="S2023" s="20">
        <f t="shared" si="157"/>
        <v>41861.070567129631</v>
      </c>
      <c r="T2023" s="20">
        <f t="shared" si="158"/>
        <v>41906.070567129631</v>
      </c>
      <c r="U20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10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55"/>
        <v>125</v>
      </c>
      <c r="P2024">
        <f t="shared" si="156"/>
        <v>385.04</v>
      </c>
      <c r="Q2024" s="14" t="s">
        <v>8324</v>
      </c>
      <c r="R2024" t="s">
        <v>8354</v>
      </c>
      <c r="S2024" s="20">
        <f t="shared" si="157"/>
        <v>42502.569120370375</v>
      </c>
      <c r="T2024" s="20">
        <f t="shared" si="158"/>
        <v>42532.569120370375</v>
      </c>
      <c r="U2024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10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55"/>
        <v>161</v>
      </c>
      <c r="P2025">
        <f t="shared" si="156"/>
        <v>457.39</v>
      </c>
      <c r="Q2025" s="14" t="s">
        <v>8324</v>
      </c>
      <c r="R2025" t="s">
        <v>8354</v>
      </c>
      <c r="S2025" s="20">
        <f t="shared" si="157"/>
        <v>42136.420752314814</v>
      </c>
      <c r="T2025" s="20">
        <f t="shared" si="158"/>
        <v>42166.420752314814</v>
      </c>
      <c r="U2025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10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55"/>
        <v>585</v>
      </c>
      <c r="P2026">
        <f t="shared" si="156"/>
        <v>222.99</v>
      </c>
      <c r="Q2026" s="14" t="s">
        <v>8324</v>
      </c>
      <c r="R2026" t="s">
        <v>8354</v>
      </c>
      <c r="S2026" s="20">
        <f t="shared" si="157"/>
        <v>41099.966944444444</v>
      </c>
      <c r="T2026" s="20">
        <f t="shared" si="158"/>
        <v>41134.125</v>
      </c>
      <c r="U2026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10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55"/>
        <v>201</v>
      </c>
      <c r="P2027">
        <f t="shared" si="156"/>
        <v>220.74</v>
      </c>
      <c r="Q2027" s="14" t="s">
        <v>8324</v>
      </c>
      <c r="R2027" t="s">
        <v>8354</v>
      </c>
      <c r="S2027" s="20">
        <f t="shared" si="157"/>
        <v>42136.184560185182</v>
      </c>
      <c r="T2027" s="20">
        <f t="shared" si="158"/>
        <v>42166.184560185182</v>
      </c>
      <c r="U2027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10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55"/>
        <v>133</v>
      </c>
      <c r="P2028">
        <f t="shared" si="156"/>
        <v>73.5</v>
      </c>
      <c r="Q2028" s="14" t="s">
        <v>8324</v>
      </c>
      <c r="R2028" t="s">
        <v>8354</v>
      </c>
      <c r="S2028" s="20">
        <f t="shared" si="157"/>
        <v>41704.735937500001</v>
      </c>
      <c r="T2028" s="20">
        <f t="shared" si="158"/>
        <v>41750.165972222225</v>
      </c>
      <c r="U2028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10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55"/>
        <v>120</v>
      </c>
      <c r="P2029">
        <f t="shared" si="156"/>
        <v>223.1</v>
      </c>
      <c r="Q2029" s="14" t="s">
        <v>8324</v>
      </c>
      <c r="R2029" t="s">
        <v>8354</v>
      </c>
      <c r="S2029" s="20">
        <f t="shared" si="157"/>
        <v>42048.813877314817</v>
      </c>
      <c r="T2029" s="20">
        <f t="shared" si="158"/>
        <v>42093.772210648152</v>
      </c>
      <c r="U2029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10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55"/>
        <v>126</v>
      </c>
      <c r="P2030">
        <f t="shared" si="156"/>
        <v>47.91</v>
      </c>
      <c r="Q2030" s="14" t="s">
        <v>8324</v>
      </c>
      <c r="R2030" t="s">
        <v>8354</v>
      </c>
      <c r="S2030" s="20">
        <f t="shared" si="157"/>
        <v>40215.919050925928</v>
      </c>
      <c r="T2030" s="20">
        <f t="shared" si="158"/>
        <v>40252.913194444445</v>
      </c>
      <c r="U2030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10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55"/>
        <v>361</v>
      </c>
      <c r="P2031">
        <f t="shared" si="156"/>
        <v>96.06</v>
      </c>
      <c r="Q2031" s="14" t="s">
        <v>8324</v>
      </c>
      <c r="R2031" t="s">
        <v>8354</v>
      </c>
      <c r="S2031" s="20">
        <f t="shared" si="157"/>
        <v>41848.021770833337</v>
      </c>
      <c r="T2031" s="20">
        <f t="shared" si="158"/>
        <v>41878.021770833337</v>
      </c>
      <c r="U2031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10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55"/>
        <v>226</v>
      </c>
      <c r="P2032">
        <f t="shared" si="156"/>
        <v>118.61</v>
      </c>
      <c r="Q2032" s="14" t="s">
        <v>8324</v>
      </c>
      <c r="R2032" t="s">
        <v>8354</v>
      </c>
      <c r="S2032" s="20">
        <f t="shared" si="157"/>
        <v>41212.996481481481</v>
      </c>
      <c r="T2032" s="20">
        <f t="shared" si="158"/>
        <v>41242.996481481481</v>
      </c>
      <c r="U203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10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55"/>
        <v>120</v>
      </c>
      <c r="P2033">
        <f t="shared" si="156"/>
        <v>118.45</v>
      </c>
      <c r="Q2033" s="14" t="s">
        <v>8324</v>
      </c>
      <c r="R2033" t="s">
        <v>8354</v>
      </c>
      <c r="S2033" s="20">
        <f t="shared" si="157"/>
        <v>41975.329317129625</v>
      </c>
      <c r="T2033" s="20">
        <f t="shared" si="158"/>
        <v>42013.041666666672</v>
      </c>
      <c r="U203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10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55"/>
        <v>304</v>
      </c>
      <c r="P2034">
        <f t="shared" si="156"/>
        <v>143.21</v>
      </c>
      <c r="Q2034" s="14" t="s">
        <v>8324</v>
      </c>
      <c r="R2034" t="s">
        <v>8354</v>
      </c>
      <c r="S2034" s="20">
        <f t="shared" si="157"/>
        <v>42689.565671296295</v>
      </c>
      <c r="T2034" s="20">
        <f t="shared" si="158"/>
        <v>42719.208333333328</v>
      </c>
      <c r="U2034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10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55"/>
        <v>179</v>
      </c>
      <c r="P2035">
        <f t="shared" si="156"/>
        <v>282.72000000000003</v>
      </c>
      <c r="Q2035" s="14" t="s">
        <v>8324</v>
      </c>
      <c r="R2035" t="s">
        <v>8354</v>
      </c>
      <c r="S2035" s="20">
        <f t="shared" si="157"/>
        <v>41725.082384259258</v>
      </c>
      <c r="T2035" s="20">
        <f t="shared" si="158"/>
        <v>41755.082384259258</v>
      </c>
      <c r="U2035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10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55"/>
        <v>387</v>
      </c>
      <c r="P2036">
        <f t="shared" si="156"/>
        <v>593.94000000000005</v>
      </c>
      <c r="Q2036" s="14" t="s">
        <v>8324</v>
      </c>
      <c r="R2036" t="s">
        <v>8354</v>
      </c>
      <c r="S2036" s="20">
        <f t="shared" si="157"/>
        <v>42076.130011574074</v>
      </c>
      <c r="T2036" s="20">
        <f t="shared" si="158"/>
        <v>42131.290277777778</v>
      </c>
      <c r="U2036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10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55"/>
        <v>211</v>
      </c>
      <c r="P2037">
        <f t="shared" si="156"/>
        <v>262.16000000000003</v>
      </c>
      <c r="Q2037" s="14" t="s">
        <v>8324</v>
      </c>
      <c r="R2037" t="s">
        <v>8354</v>
      </c>
      <c r="S2037" s="20">
        <f t="shared" si="157"/>
        <v>42311.625081018516</v>
      </c>
      <c r="T2037" s="20">
        <f t="shared" si="158"/>
        <v>42357.041666666672</v>
      </c>
      <c r="U2037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10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55"/>
        <v>132</v>
      </c>
      <c r="P2038">
        <f t="shared" si="156"/>
        <v>46.58</v>
      </c>
      <c r="Q2038" s="14" t="s">
        <v>8324</v>
      </c>
      <c r="R2038" t="s">
        <v>8354</v>
      </c>
      <c r="S2038" s="20">
        <f t="shared" si="157"/>
        <v>41738.864803240744</v>
      </c>
      <c r="T2038" s="20">
        <f t="shared" si="158"/>
        <v>41768.864803240744</v>
      </c>
      <c r="U2038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10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55"/>
        <v>300</v>
      </c>
      <c r="P2039">
        <f t="shared" si="156"/>
        <v>70.040000000000006</v>
      </c>
      <c r="Q2039" s="14" t="s">
        <v>8324</v>
      </c>
      <c r="R2039" t="s">
        <v>8354</v>
      </c>
      <c r="S2039" s="20">
        <f t="shared" si="157"/>
        <v>41578.210104166668</v>
      </c>
      <c r="T2039" s="20">
        <f t="shared" si="158"/>
        <v>41638.251770833333</v>
      </c>
      <c r="U2039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10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55"/>
        <v>421</v>
      </c>
      <c r="P2040">
        <f t="shared" si="156"/>
        <v>164.91</v>
      </c>
      <c r="Q2040" s="14" t="s">
        <v>8324</v>
      </c>
      <c r="R2040" t="s">
        <v>8354</v>
      </c>
      <c r="S2040" s="20">
        <f t="shared" si="157"/>
        <v>41424.27107638889</v>
      </c>
      <c r="T2040" s="20">
        <f t="shared" si="158"/>
        <v>41456.75</v>
      </c>
      <c r="U2040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10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55"/>
        <v>136</v>
      </c>
      <c r="P2041">
        <f t="shared" si="156"/>
        <v>449.26</v>
      </c>
      <c r="Q2041" s="14" t="s">
        <v>8324</v>
      </c>
      <c r="R2041" t="s">
        <v>8354</v>
      </c>
      <c r="S2041" s="20">
        <f t="shared" si="157"/>
        <v>42675.438946759255</v>
      </c>
      <c r="T2041" s="20">
        <f t="shared" si="158"/>
        <v>42705.207638888889</v>
      </c>
      <c r="U2041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10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55"/>
        <v>248</v>
      </c>
      <c r="P2042">
        <f t="shared" si="156"/>
        <v>27.47</v>
      </c>
      <c r="Q2042" s="14" t="s">
        <v>8324</v>
      </c>
      <c r="R2042" t="s">
        <v>8354</v>
      </c>
      <c r="S2042" s="20">
        <f t="shared" si="157"/>
        <v>41578.927118055559</v>
      </c>
      <c r="T2042" s="20">
        <f t="shared" si="158"/>
        <v>41593.968784722223</v>
      </c>
      <c r="U204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10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55"/>
        <v>182</v>
      </c>
      <c r="P2043">
        <f t="shared" si="156"/>
        <v>143.97999999999999</v>
      </c>
      <c r="Q2043" s="14" t="s">
        <v>8324</v>
      </c>
      <c r="R2043" t="s">
        <v>8354</v>
      </c>
      <c r="S2043" s="20">
        <f t="shared" si="157"/>
        <v>42654.525775462964</v>
      </c>
      <c r="T2043" s="20">
        <f t="shared" si="158"/>
        <v>42684.567442129628</v>
      </c>
      <c r="U204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10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55"/>
        <v>124</v>
      </c>
      <c r="P2044">
        <f t="shared" si="156"/>
        <v>88.24</v>
      </c>
      <c r="Q2044" s="14" t="s">
        <v>8324</v>
      </c>
      <c r="R2044" t="s">
        <v>8354</v>
      </c>
      <c r="S2044" s="20">
        <f t="shared" si="157"/>
        <v>42331.708032407405</v>
      </c>
      <c r="T2044" s="20">
        <f t="shared" si="158"/>
        <v>42391.708032407405</v>
      </c>
      <c r="U2044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10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55"/>
        <v>506</v>
      </c>
      <c r="P2045">
        <f t="shared" si="156"/>
        <v>36.33</v>
      </c>
      <c r="Q2045" s="14" t="s">
        <v>8324</v>
      </c>
      <c r="R2045" t="s">
        <v>8354</v>
      </c>
      <c r="S2045" s="20">
        <f t="shared" si="157"/>
        <v>42661.176817129628</v>
      </c>
      <c r="T2045" s="20">
        <f t="shared" si="158"/>
        <v>42715.207638888889</v>
      </c>
      <c r="U2045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10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55"/>
        <v>108</v>
      </c>
      <c r="P2046">
        <f t="shared" si="156"/>
        <v>90.18</v>
      </c>
      <c r="Q2046" s="14" t="s">
        <v>8324</v>
      </c>
      <c r="R2046" t="s">
        <v>8354</v>
      </c>
      <c r="S2046" s="20">
        <f t="shared" si="157"/>
        <v>42138.684189814812</v>
      </c>
      <c r="T2046" s="20">
        <f t="shared" si="158"/>
        <v>42168.684189814812</v>
      </c>
      <c r="U2046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10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55"/>
        <v>819</v>
      </c>
      <c r="P2047">
        <f t="shared" si="156"/>
        <v>152.62</v>
      </c>
      <c r="Q2047" s="14" t="s">
        <v>8324</v>
      </c>
      <c r="R2047" t="s">
        <v>8354</v>
      </c>
      <c r="S2047" s="20">
        <f t="shared" si="157"/>
        <v>41069.088506944441</v>
      </c>
      <c r="T2047" s="20">
        <f t="shared" si="158"/>
        <v>41099.088506944441</v>
      </c>
      <c r="U2047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10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55"/>
        <v>121</v>
      </c>
      <c r="P2048">
        <f t="shared" si="156"/>
        <v>55.81</v>
      </c>
      <c r="Q2048" s="14" t="s">
        <v>8324</v>
      </c>
      <c r="R2048" t="s">
        <v>8354</v>
      </c>
      <c r="S2048" s="20">
        <f t="shared" si="157"/>
        <v>41387.171805555554</v>
      </c>
      <c r="T2048" s="20">
        <f t="shared" si="158"/>
        <v>41417.171805555554</v>
      </c>
      <c r="U2048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10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55"/>
        <v>103</v>
      </c>
      <c r="P2049">
        <f t="shared" si="156"/>
        <v>227.85</v>
      </c>
      <c r="Q2049" s="14" t="s">
        <v>8324</v>
      </c>
      <c r="R2049" t="s">
        <v>8354</v>
      </c>
      <c r="S2049" s="20">
        <f t="shared" si="157"/>
        <v>42081.903587962966</v>
      </c>
      <c r="T2049" s="20">
        <f t="shared" si="158"/>
        <v>42111</v>
      </c>
      <c r="U2049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10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ref="O2050:O2113" si="160">ROUND(E2050/D2050*100,0)</f>
        <v>148</v>
      </c>
      <c r="P2050">
        <f t="shared" ref="P2050:P2113" si="161">IFERROR(ROUND(E2050/L2050,2),0)</f>
        <v>91.83</v>
      </c>
      <c r="Q2050" s="14" t="s">
        <v>8324</v>
      </c>
      <c r="R2050" t="s">
        <v>8354</v>
      </c>
      <c r="S2050" s="20">
        <f t="shared" ref="S2050:S2113" si="162">(((J2050/60)/60)/24)+DATE(1970,1,1)</f>
        <v>41387.651516203703</v>
      </c>
      <c r="T2050" s="20">
        <f t="shared" ref="T2050:T2113" si="163">(((I2050/60)/60)/24)+DATE(1970,1,1)</f>
        <v>41417.651516203703</v>
      </c>
      <c r="U2050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10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si="160"/>
        <v>120</v>
      </c>
      <c r="P2051">
        <f t="shared" si="161"/>
        <v>80.989999999999995</v>
      </c>
      <c r="Q2051" s="14" t="s">
        <v>8324</v>
      </c>
      <c r="R2051" t="s">
        <v>8354</v>
      </c>
      <c r="S2051" s="20">
        <f t="shared" si="162"/>
        <v>41575.527349537035</v>
      </c>
      <c r="T2051" s="20">
        <f t="shared" si="163"/>
        <v>41610.957638888889</v>
      </c>
      <c r="U2051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10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60"/>
        <v>473</v>
      </c>
      <c r="P2052">
        <f t="shared" si="161"/>
        <v>278.39</v>
      </c>
      <c r="Q2052" s="14" t="s">
        <v>8324</v>
      </c>
      <c r="R2052" t="s">
        <v>8354</v>
      </c>
      <c r="S2052" s="20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10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60"/>
        <v>130</v>
      </c>
      <c r="P2053">
        <f t="shared" si="161"/>
        <v>43.1</v>
      </c>
      <c r="Q2053" s="14" t="s">
        <v>8324</v>
      </c>
      <c r="R2053" t="s">
        <v>8354</v>
      </c>
      <c r="S2053" s="20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10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60"/>
        <v>353</v>
      </c>
      <c r="P2054">
        <f t="shared" si="161"/>
        <v>326.29000000000002</v>
      </c>
      <c r="Q2054" s="14" t="s">
        <v>8324</v>
      </c>
      <c r="R2054" t="s">
        <v>8354</v>
      </c>
      <c r="S2054" s="20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10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60"/>
        <v>101</v>
      </c>
      <c r="P2055">
        <f t="shared" si="161"/>
        <v>41.74</v>
      </c>
      <c r="Q2055" s="14" t="s">
        <v>8324</v>
      </c>
      <c r="R2055" t="s">
        <v>8354</v>
      </c>
      <c r="S2055" s="20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10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60"/>
        <v>114</v>
      </c>
      <c r="P2056">
        <f t="shared" si="161"/>
        <v>64.02</v>
      </c>
      <c r="Q2056" s="14" t="s">
        <v>8324</v>
      </c>
      <c r="R2056" t="s">
        <v>8354</v>
      </c>
      <c r="S2056" s="20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10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60"/>
        <v>167</v>
      </c>
      <c r="P2057">
        <f t="shared" si="161"/>
        <v>99.46</v>
      </c>
      <c r="Q2057" s="14" t="s">
        <v>8324</v>
      </c>
      <c r="R2057" t="s">
        <v>8354</v>
      </c>
      <c r="S2057" s="20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10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60"/>
        <v>153</v>
      </c>
      <c r="P2058">
        <f t="shared" si="161"/>
        <v>138.49</v>
      </c>
      <c r="Q2058" s="14" t="s">
        <v>8324</v>
      </c>
      <c r="R2058" t="s">
        <v>8354</v>
      </c>
      <c r="S2058" s="20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10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60"/>
        <v>202</v>
      </c>
      <c r="P2059">
        <f t="shared" si="161"/>
        <v>45.55</v>
      </c>
      <c r="Q2059" s="14" t="s">
        <v>8324</v>
      </c>
      <c r="R2059" t="s">
        <v>8354</v>
      </c>
      <c r="S2059" s="20">
        <f t="shared" si="162"/>
        <v>42396.494583333333</v>
      </c>
      <c r="T2059" s="20">
        <f t="shared" si="163"/>
        <v>42426.494583333333</v>
      </c>
      <c r="U2059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10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60"/>
        <v>168</v>
      </c>
      <c r="P2060">
        <f t="shared" si="161"/>
        <v>10.51</v>
      </c>
      <c r="Q2060" s="14" t="s">
        <v>8324</v>
      </c>
      <c r="R2060" t="s">
        <v>8354</v>
      </c>
      <c r="S2060" s="20">
        <f t="shared" si="162"/>
        <v>42026.370717592596</v>
      </c>
      <c r="T2060" s="20">
        <f t="shared" si="163"/>
        <v>42065.833333333328</v>
      </c>
      <c r="U2060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10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60"/>
        <v>143</v>
      </c>
      <c r="P2061">
        <f t="shared" si="161"/>
        <v>114.77</v>
      </c>
      <c r="Q2061" s="14" t="s">
        <v>8324</v>
      </c>
      <c r="R2061" t="s">
        <v>8354</v>
      </c>
      <c r="S2061" s="20">
        <f t="shared" si="162"/>
        <v>42361.602476851855</v>
      </c>
      <c r="T2061" s="20">
        <f t="shared" si="163"/>
        <v>42400.915972222225</v>
      </c>
      <c r="U2061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10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60"/>
        <v>196</v>
      </c>
      <c r="P2062">
        <f t="shared" si="161"/>
        <v>36</v>
      </c>
      <c r="Q2062" s="14" t="s">
        <v>8324</v>
      </c>
      <c r="R2062" t="s">
        <v>8354</v>
      </c>
      <c r="S2062" s="20">
        <f t="shared" si="162"/>
        <v>41783.642939814818</v>
      </c>
      <c r="T2062" s="20">
        <f t="shared" si="163"/>
        <v>41843.642939814818</v>
      </c>
      <c r="U206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10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60"/>
        <v>108</v>
      </c>
      <c r="P2063">
        <f t="shared" si="161"/>
        <v>154.16999999999999</v>
      </c>
      <c r="Q2063" s="14" t="s">
        <v>8324</v>
      </c>
      <c r="R2063" t="s">
        <v>8354</v>
      </c>
      <c r="S2063" s="20">
        <f t="shared" si="162"/>
        <v>42705.764513888891</v>
      </c>
      <c r="T2063" s="20">
        <f t="shared" si="163"/>
        <v>42735.764513888891</v>
      </c>
      <c r="U206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10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60"/>
        <v>115</v>
      </c>
      <c r="P2064">
        <f t="shared" si="161"/>
        <v>566.39</v>
      </c>
      <c r="Q2064" s="14" t="s">
        <v>8324</v>
      </c>
      <c r="R2064" t="s">
        <v>8354</v>
      </c>
      <c r="S2064" s="20">
        <f t="shared" si="162"/>
        <v>42423.3830787037</v>
      </c>
      <c r="T2064" s="20">
        <f t="shared" si="163"/>
        <v>42453.341412037036</v>
      </c>
      <c r="U2064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10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60"/>
        <v>148</v>
      </c>
      <c r="P2065">
        <f t="shared" si="161"/>
        <v>120.86</v>
      </c>
      <c r="Q2065" s="14" t="s">
        <v>8324</v>
      </c>
      <c r="R2065" t="s">
        <v>8354</v>
      </c>
      <c r="S2065" s="20">
        <f t="shared" si="162"/>
        <v>42472.73265046296</v>
      </c>
      <c r="T2065" s="20">
        <f t="shared" si="163"/>
        <v>42505.73265046296</v>
      </c>
      <c r="U2065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10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60"/>
        <v>191</v>
      </c>
      <c r="P2066">
        <f t="shared" si="161"/>
        <v>86.16</v>
      </c>
      <c r="Q2066" s="14" t="s">
        <v>8324</v>
      </c>
      <c r="R2066" t="s">
        <v>8354</v>
      </c>
      <c r="S2066" s="20">
        <f t="shared" si="162"/>
        <v>41389.364849537036</v>
      </c>
      <c r="T2066" s="20">
        <f t="shared" si="163"/>
        <v>41425.5</v>
      </c>
      <c r="U2066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10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60"/>
        <v>199</v>
      </c>
      <c r="P2067">
        <f t="shared" si="161"/>
        <v>51.21</v>
      </c>
      <c r="Q2067" s="14" t="s">
        <v>8324</v>
      </c>
      <c r="R2067" t="s">
        <v>8354</v>
      </c>
      <c r="S2067" s="20">
        <f t="shared" si="162"/>
        <v>41603.333668981482</v>
      </c>
      <c r="T2067" s="20">
        <f t="shared" si="163"/>
        <v>41633.333668981482</v>
      </c>
      <c r="U2067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10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60"/>
        <v>219</v>
      </c>
      <c r="P2068">
        <f t="shared" si="161"/>
        <v>67.260000000000005</v>
      </c>
      <c r="Q2068" s="14" t="s">
        <v>8324</v>
      </c>
      <c r="R2068" t="s">
        <v>8354</v>
      </c>
      <c r="S2068" s="20">
        <f t="shared" si="162"/>
        <v>41844.771793981483</v>
      </c>
      <c r="T2068" s="20">
        <f t="shared" si="163"/>
        <v>41874.771793981483</v>
      </c>
      <c r="U2068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10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60"/>
        <v>127</v>
      </c>
      <c r="P2069">
        <f t="shared" si="161"/>
        <v>62.8</v>
      </c>
      <c r="Q2069" s="14" t="s">
        <v>8324</v>
      </c>
      <c r="R2069" t="s">
        <v>8354</v>
      </c>
      <c r="S2069" s="20">
        <f t="shared" si="162"/>
        <v>42115.853888888887</v>
      </c>
      <c r="T2069" s="20">
        <f t="shared" si="163"/>
        <v>42148.853888888887</v>
      </c>
      <c r="U2069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10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60"/>
        <v>105</v>
      </c>
      <c r="P2070">
        <f t="shared" si="161"/>
        <v>346.13</v>
      </c>
      <c r="Q2070" s="14" t="s">
        <v>8324</v>
      </c>
      <c r="R2070" t="s">
        <v>8354</v>
      </c>
      <c r="S2070" s="20">
        <f t="shared" si="162"/>
        <v>42633.841608796298</v>
      </c>
      <c r="T2070" s="20">
        <f t="shared" si="163"/>
        <v>42663.841608796298</v>
      </c>
      <c r="U2070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10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60"/>
        <v>128</v>
      </c>
      <c r="P2071">
        <f t="shared" si="161"/>
        <v>244.12</v>
      </c>
      <c r="Q2071" s="14" t="s">
        <v>8324</v>
      </c>
      <c r="R2071" t="s">
        <v>8354</v>
      </c>
      <c r="S2071" s="20">
        <f t="shared" si="162"/>
        <v>42340.972118055557</v>
      </c>
      <c r="T2071" s="20">
        <f t="shared" si="163"/>
        <v>42371.972118055557</v>
      </c>
      <c r="U2071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10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60"/>
        <v>317</v>
      </c>
      <c r="P2072">
        <f t="shared" si="161"/>
        <v>259.25</v>
      </c>
      <c r="Q2072" s="14" t="s">
        <v>8324</v>
      </c>
      <c r="R2072" t="s">
        <v>8354</v>
      </c>
      <c r="S2072" s="20">
        <f t="shared" si="162"/>
        <v>42519.6565162037</v>
      </c>
      <c r="T2072" s="20">
        <f t="shared" si="163"/>
        <v>42549.6565162037</v>
      </c>
      <c r="U207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10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60"/>
        <v>281</v>
      </c>
      <c r="P2073">
        <f t="shared" si="161"/>
        <v>201.96</v>
      </c>
      <c r="Q2073" s="14" t="s">
        <v>8324</v>
      </c>
      <c r="R2073" t="s">
        <v>8354</v>
      </c>
      <c r="S2073" s="20">
        <f t="shared" si="162"/>
        <v>42600.278749999998</v>
      </c>
      <c r="T2073" s="20">
        <f t="shared" si="163"/>
        <v>42645.278749999998</v>
      </c>
      <c r="U207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10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60"/>
        <v>111</v>
      </c>
      <c r="P2074">
        <f t="shared" si="161"/>
        <v>226.21</v>
      </c>
      <c r="Q2074" s="14" t="s">
        <v>8324</v>
      </c>
      <c r="R2074" t="s">
        <v>8354</v>
      </c>
      <c r="S2074" s="20">
        <f t="shared" si="162"/>
        <v>42467.581388888888</v>
      </c>
      <c r="T2074" s="20">
        <f t="shared" si="163"/>
        <v>42497.581388888888</v>
      </c>
      <c r="U2074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10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60"/>
        <v>153</v>
      </c>
      <c r="P2075">
        <f t="shared" si="161"/>
        <v>324.69</v>
      </c>
      <c r="Q2075" s="14" t="s">
        <v>8324</v>
      </c>
      <c r="R2075" t="s">
        <v>8354</v>
      </c>
      <c r="S2075" s="20">
        <f t="shared" si="162"/>
        <v>42087.668032407411</v>
      </c>
      <c r="T2075" s="20">
        <f t="shared" si="163"/>
        <v>42132.668032407411</v>
      </c>
      <c r="U2075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10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60"/>
        <v>103</v>
      </c>
      <c r="P2076">
        <f t="shared" si="161"/>
        <v>205</v>
      </c>
      <c r="Q2076" s="14" t="s">
        <v>8324</v>
      </c>
      <c r="R2076" t="s">
        <v>8354</v>
      </c>
      <c r="S2076" s="20">
        <f t="shared" si="162"/>
        <v>42466.826180555552</v>
      </c>
      <c r="T2076" s="20">
        <f t="shared" si="163"/>
        <v>42496.826180555552</v>
      </c>
      <c r="U2076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10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60"/>
        <v>1678</v>
      </c>
      <c r="P2077">
        <f t="shared" si="161"/>
        <v>20.47</v>
      </c>
      <c r="Q2077" s="14" t="s">
        <v>8324</v>
      </c>
      <c r="R2077" t="s">
        <v>8354</v>
      </c>
      <c r="S2077" s="20">
        <f t="shared" si="162"/>
        <v>41450.681574074071</v>
      </c>
      <c r="T2077" s="20">
        <f t="shared" si="163"/>
        <v>41480.681574074071</v>
      </c>
      <c r="U2077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10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60"/>
        <v>543</v>
      </c>
      <c r="P2078">
        <f t="shared" si="161"/>
        <v>116.35</v>
      </c>
      <c r="Q2078" s="14" t="s">
        <v>8324</v>
      </c>
      <c r="R2078" t="s">
        <v>8354</v>
      </c>
      <c r="S2078" s="20">
        <f t="shared" si="162"/>
        <v>41803.880659722221</v>
      </c>
      <c r="T2078" s="20">
        <f t="shared" si="163"/>
        <v>41843.880659722221</v>
      </c>
      <c r="U2078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10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60"/>
        <v>116</v>
      </c>
      <c r="P2079">
        <f t="shared" si="161"/>
        <v>307.2</v>
      </c>
      <c r="Q2079" s="14" t="s">
        <v>8324</v>
      </c>
      <c r="R2079" t="s">
        <v>8354</v>
      </c>
      <c r="S2079" s="20">
        <f t="shared" si="162"/>
        <v>42103.042546296296</v>
      </c>
      <c r="T2079" s="20">
        <f t="shared" si="163"/>
        <v>42160.875</v>
      </c>
      <c r="U2079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10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60"/>
        <v>131</v>
      </c>
      <c r="P2080">
        <f t="shared" si="161"/>
        <v>546.69000000000005</v>
      </c>
      <c r="Q2080" s="14" t="s">
        <v>8324</v>
      </c>
      <c r="R2080" t="s">
        <v>8354</v>
      </c>
      <c r="S2080" s="20">
        <f t="shared" si="162"/>
        <v>42692.771493055552</v>
      </c>
      <c r="T2080" s="20">
        <f t="shared" si="163"/>
        <v>42722.771493055552</v>
      </c>
      <c r="U2080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10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60"/>
        <v>288</v>
      </c>
      <c r="P2081">
        <f t="shared" si="161"/>
        <v>47.47</v>
      </c>
      <c r="Q2081" s="14" t="s">
        <v>8324</v>
      </c>
      <c r="R2081" t="s">
        <v>8354</v>
      </c>
      <c r="S2081" s="20">
        <f t="shared" si="162"/>
        <v>42150.71056712963</v>
      </c>
      <c r="T2081" s="20">
        <f t="shared" si="163"/>
        <v>42180.791666666672</v>
      </c>
      <c r="U2081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10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60"/>
        <v>508</v>
      </c>
      <c r="P2082">
        <f t="shared" si="161"/>
        <v>101.56</v>
      </c>
      <c r="Q2082" s="14" t="s">
        <v>8324</v>
      </c>
      <c r="R2082" t="s">
        <v>8354</v>
      </c>
      <c r="S2082" s="20">
        <f t="shared" si="162"/>
        <v>42289.957175925927</v>
      </c>
      <c r="T2082" s="20">
        <f t="shared" si="163"/>
        <v>42319.998842592591</v>
      </c>
      <c r="U208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10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60"/>
        <v>115</v>
      </c>
      <c r="P2083">
        <f t="shared" si="161"/>
        <v>72.91</v>
      </c>
      <c r="Q2083" s="14" t="s">
        <v>8330</v>
      </c>
      <c r="R2083" t="s">
        <v>8334</v>
      </c>
      <c r="S2083" s="20">
        <f t="shared" si="162"/>
        <v>41004.156886574077</v>
      </c>
      <c r="T2083" s="20">
        <f t="shared" si="163"/>
        <v>41045.207638888889</v>
      </c>
      <c r="U208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10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60"/>
        <v>111</v>
      </c>
      <c r="P2084">
        <f t="shared" si="161"/>
        <v>43.71</v>
      </c>
      <c r="Q2084" s="14" t="s">
        <v>8330</v>
      </c>
      <c r="R2084" t="s">
        <v>8334</v>
      </c>
      <c r="S2084" s="20">
        <f t="shared" si="162"/>
        <v>40811.120324074072</v>
      </c>
      <c r="T2084" s="20">
        <f t="shared" si="163"/>
        <v>40871.161990740737</v>
      </c>
      <c r="U2084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10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60"/>
        <v>113</v>
      </c>
      <c r="P2085">
        <f t="shared" si="161"/>
        <v>34</v>
      </c>
      <c r="Q2085" s="14" t="s">
        <v>8330</v>
      </c>
      <c r="R2085" t="s">
        <v>8334</v>
      </c>
      <c r="S2085" s="20">
        <f t="shared" si="162"/>
        <v>41034.72216435185</v>
      </c>
      <c r="T2085" s="20">
        <f t="shared" si="163"/>
        <v>41064.72216435185</v>
      </c>
      <c r="U2085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10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60"/>
        <v>108</v>
      </c>
      <c r="P2086">
        <f t="shared" si="161"/>
        <v>70.650000000000006</v>
      </c>
      <c r="Q2086" s="14" t="s">
        <v>8330</v>
      </c>
      <c r="R2086" t="s">
        <v>8334</v>
      </c>
      <c r="S2086" s="20">
        <f t="shared" si="162"/>
        <v>41731.833124999997</v>
      </c>
      <c r="T2086" s="20">
        <f t="shared" si="163"/>
        <v>41763.290972222225</v>
      </c>
      <c r="U2086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10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60"/>
        <v>124</v>
      </c>
      <c r="P2087">
        <f t="shared" si="161"/>
        <v>89.3</v>
      </c>
      <c r="Q2087" s="14" t="s">
        <v>8330</v>
      </c>
      <c r="R2087" t="s">
        <v>8334</v>
      </c>
      <c r="S2087" s="20">
        <f t="shared" si="162"/>
        <v>41075.835497685184</v>
      </c>
      <c r="T2087" s="20">
        <f t="shared" si="163"/>
        <v>41105.835497685184</v>
      </c>
      <c r="U2087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10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60"/>
        <v>101</v>
      </c>
      <c r="P2088">
        <f t="shared" si="161"/>
        <v>115.09</v>
      </c>
      <c r="Q2088" s="14" t="s">
        <v>8330</v>
      </c>
      <c r="R2088" t="s">
        <v>8334</v>
      </c>
      <c r="S2088" s="20">
        <f t="shared" si="162"/>
        <v>40860.67050925926</v>
      </c>
      <c r="T2088" s="20">
        <f t="shared" si="163"/>
        <v>40891.207638888889</v>
      </c>
      <c r="U2088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10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60"/>
        <v>104</v>
      </c>
      <c r="P2089">
        <f t="shared" si="161"/>
        <v>62.12</v>
      </c>
      <c r="Q2089" s="14" t="s">
        <v>8330</v>
      </c>
      <c r="R2089" t="s">
        <v>8334</v>
      </c>
      <c r="S2089" s="20">
        <f t="shared" si="162"/>
        <v>40764.204375000001</v>
      </c>
      <c r="T2089" s="20">
        <f t="shared" si="163"/>
        <v>40794.204375000001</v>
      </c>
      <c r="U2089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10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60"/>
        <v>116</v>
      </c>
      <c r="P2090">
        <f t="shared" si="161"/>
        <v>46.2</v>
      </c>
      <c r="Q2090" s="14" t="s">
        <v>8330</v>
      </c>
      <c r="R2090" t="s">
        <v>8334</v>
      </c>
      <c r="S2090" s="20">
        <f t="shared" si="162"/>
        <v>40395.714722222219</v>
      </c>
      <c r="T2090" s="20">
        <f t="shared" si="163"/>
        <v>40432.165972222225</v>
      </c>
      <c r="U2090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10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60"/>
        <v>120</v>
      </c>
      <c r="P2091">
        <f t="shared" si="161"/>
        <v>48.55</v>
      </c>
      <c r="Q2091" s="14" t="s">
        <v>8330</v>
      </c>
      <c r="R2091" t="s">
        <v>8334</v>
      </c>
      <c r="S2091" s="20">
        <f t="shared" si="162"/>
        <v>41453.076319444444</v>
      </c>
      <c r="T2091" s="20">
        <f t="shared" si="163"/>
        <v>41488.076319444444</v>
      </c>
      <c r="U2091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10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60"/>
        <v>115</v>
      </c>
      <c r="P2092">
        <f t="shared" si="161"/>
        <v>57.52</v>
      </c>
      <c r="Q2092" s="14" t="s">
        <v>8330</v>
      </c>
      <c r="R2092" t="s">
        <v>8334</v>
      </c>
      <c r="S2092" s="20">
        <f t="shared" si="162"/>
        <v>41299.381423611114</v>
      </c>
      <c r="T2092" s="20">
        <f t="shared" si="163"/>
        <v>41329.381423611114</v>
      </c>
      <c r="U209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10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60"/>
        <v>120</v>
      </c>
      <c r="P2093">
        <f t="shared" si="161"/>
        <v>88.15</v>
      </c>
      <c r="Q2093" s="14" t="s">
        <v>8330</v>
      </c>
      <c r="R2093" t="s">
        <v>8334</v>
      </c>
      <c r="S2093" s="20">
        <f t="shared" si="162"/>
        <v>40555.322662037033</v>
      </c>
      <c r="T2093" s="20">
        <f t="shared" si="163"/>
        <v>40603.833333333336</v>
      </c>
      <c r="U209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10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60"/>
        <v>101</v>
      </c>
      <c r="P2094">
        <f t="shared" si="161"/>
        <v>110.49</v>
      </c>
      <c r="Q2094" s="14" t="s">
        <v>8330</v>
      </c>
      <c r="R2094" t="s">
        <v>8334</v>
      </c>
      <c r="S2094" s="20">
        <f t="shared" si="162"/>
        <v>40763.707546296297</v>
      </c>
      <c r="T2094" s="20">
        <f t="shared" si="163"/>
        <v>40823.707546296297</v>
      </c>
      <c r="U2094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10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60"/>
        <v>102</v>
      </c>
      <c r="P2095">
        <f t="shared" si="161"/>
        <v>66.83</v>
      </c>
      <c r="Q2095" s="14" t="s">
        <v>8330</v>
      </c>
      <c r="R2095" t="s">
        <v>8334</v>
      </c>
      <c r="S2095" s="20">
        <f t="shared" si="162"/>
        <v>41205.854537037041</v>
      </c>
      <c r="T2095" s="20">
        <f t="shared" si="163"/>
        <v>41265.896203703705</v>
      </c>
      <c r="U2095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10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60"/>
        <v>121</v>
      </c>
      <c r="P2096">
        <f t="shared" si="161"/>
        <v>58.6</v>
      </c>
      <c r="Q2096" s="14" t="s">
        <v>8330</v>
      </c>
      <c r="R2096" t="s">
        <v>8334</v>
      </c>
      <c r="S2096" s="20">
        <f t="shared" si="162"/>
        <v>40939.02002314815</v>
      </c>
      <c r="T2096" s="20">
        <f t="shared" si="163"/>
        <v>40973.125</v>
      </c>
      <c r="U2096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10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60"/>
        <v>100</v>
      </c>
      <c r="P2097">
        <f t="shared" si="161"/>
        <v>113.64</v>
      </c>
      <c r="Q2097" s="14" t="s">
        <v>8330</v>
      </c>
      <c r="R2097" t="s">
        <v>8334</v>
      </c>
      <c r="S2097" s="20">
        <f t="shared" si="162"/>
        <v>40758.733483796292</v>
      </c>
      <c r="T2097" s="20">
        <f t="shared" si="163"/>
        <v>40818.733483796292</v>
      </c>
      <c r="U2097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10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60"/>
        <v>102</v>
      </c>
      <c r="P2098">
        <f t="shared" si="161"/>
        <v>43.57</v>
      </c>
      <c r="Q2098" s="14" t="s">
        <v>8330</v>
      </c>
      <c r="R2098" t="s">
        <v>8334</v>
      </c>
      <c r="S2098" s="20">
        <f t="shared" si="162"/>
        <v>41192.758506944447</v>
      </c>
      <c r="T2098" s="20">
        <f t="shared" si="163"/>
        <v>41208.165972222225</v>
      </c>
      <c r="U2098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10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60"/>
        <v>100</v>
      </c>
      <c r="P2099">
        <f t="shared" si="161"/>
        <v>78.95</v>
      </c>
      <c r="Q2099" s="14" t="s">
        <v>8330</v>
      </c>
      <c r="R2099" t="s">
        <v>8334</v>
      </c>
      <c r="S2099" s="20">
        <f t="shared" si="162"/>
        <v>40818.58489583333</v>
      </c>
      <c r="T2099" s="20">
        <f t="shared" si="163"/>
        <v>40878.626562500001</v>
      </c>
      <c r="U2099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10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60"/>
        <v>100</v>
      </c>
      <c r="P2100">
        <f t="shared" si="161"/>
        <v>188.13</v>
      </c>
      <c r="Q2100" s="14" t="s">
        <v>8330</v>
      </c>
      <c r="R2100" t="s">
        <v>8334</v>
      </c>
      <c r="S2100" s="20">
        <f t="shared" si="162"/>
        <v>40946.11383101852</v>
      </c>
      <c r="T2100" s="20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10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60"/>
        <v>132</v>
      </c>
      <c r="P2101">
        <f t="shared" si="161"/>
        <v>63.03</v>
      </c>
      <c r="Q2101" s="14" t="s">
        <v>8330</v>
      </c>
      <c r="R2101" t="s">
        <v>8334</v>
      </c>
      <c r="S2101" s="20">
        <f t="shared" si="162"/>
        <v>42173.746342592596</v>
      </c>
      <c r="T2101" s="20">
        <f t="shared" si="163"/>
        <v>42187.152777777781</v>
      </c>
      <c r="U2101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10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60"/>
        <v>137</v>
      </c>
      <c r="P2102">
        <f t="shared" si="161"/>
        <v>30.37</v>
      </c>
      <c r="Q2102" s="14" t="s">
        <v>8330</v>
      </c>
      <c r="R2102" t="s">
        <v>8334</v>
      </c>
      <c r="S2102" s="20">
        <f t="shared" si="162"/>
        <v>41074.834965277776</v>
      </c>
      <c r="T2102" s="20">
        <f t="shared" si="163"/>
        <v>41090.165972222225</v>
      </c>
      <c r="U210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10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60"/>
        <v>113</v>
      </c>
      <c r="P2103">
        <f t="shared" si="161"/>
        <v>51.48</v>
      </c>
      <c r="Q2103" s="14" t="s">
        <v>8330</v>
      </c>
      <c r="R2103" t="s">
        <v>8334</v>
      </c>
      <c r="S2103" s="20">
        <f t="shared" si="162"/>
        <v>40892.149467592593</v>
      </c>
      <c r="T2103" s="20">
        <f t="shared" si="163"/>
        <v>40952.149467592593</v>
      </c>
      <c r="U210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10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60"/>
        <v>136</v>
      </c>
      <c r="P2104">
        <f t="shared" si="161"/>
        <v>35.79</v>
      </c>
      <c r="Q2104" s="14" t="s">
        <v>8330</v>
      </c>
      <c r="R2104" t="s">
        <v>8334</v>
      </c>
      <c r="S2104" s="20">
        <f t="shared" si="162"/>
        <v>40638.868611111109</v>
      </c>
      <c r="T2104" s="20">
        <f t="shared" si="163"/>
        <v>40668.868611111109</v>
      </c>
      <c r="U2104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10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60"/>
        <v>146</v>
      </c>
      <c r="P2105">
        <f t="shared" si="161"/>
        <v>98.82</v>
      </c>
      <c r="Q2105" s="14" t="s">
        <v>8330</v>
      </c>
      <c r="R2105" t="s">
        <v>8334</v>
      </c>
      <c r="S2105" s="20">
        <f t="shared" si="162"/>
        <v>41192.754942129628</v>
      </c>
      <c r="T2105" s="20">
        <f t="shared" si="163"/>
        <v>41222.7966087963</v>
      </c>
      <c r="U2105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10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60"/>
        <v>130</v>
      </c>
      <c r="P2106">
        <f t="shared" si="161"/>
        <v>28</v>
      </c>
      <c r="Q2106" s="14" t="s">
        <v>8330</v>
      </c>
      <c r="R2106" t="s">
        <v>8334</v>
      </c>
      <c r="S2106" s="20">
        <f t="shared" si="162"/>
        <v>41394.074467592596</v>
      </c>
      <c r="T2106" s="20">
        <f t="shared" si="163"/>
        <v>41425</v>
      </c>
      <c r="U2106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10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60"/>
        <v>254</v>
      </c>
      <c r="P2107">
        <f t="shared" si="161"/>
        <v>51.31</v>
      </c>
      <c r="Q2107" s="14" t="s">
        <v>8330</v>
      </c>
      <c r="R2107" t="s">
        <v>8334</v>
      </c>
      <c r="S2107" s="20">
        <f t="shared" si="162"/>
        <v>41951.788807870369</v>
      </c>
      <c r="T2107" s="20">
        <f t="shared" si="163"/>
        <v>41964.166666666672</v>
      </c>
      <c r="U2107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10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60"/>
        <v>107</v>
      </c>
      <c r="P2108">
        <f t="shared" si="161"/>
        <v>53.52</v>
      </c>
      <c r="Q2108" s="14" t="s">
        <v>8330</v>
      </c>
      <c r="R2108" t="s">
        <v>8334</v>
      </c>
      <c r="S2108" s="20">
        <f t="shared" si="162"/>
        <v>41270.21497685185</v>
      </c>
      <c r="T2108" s="20">
        <f t="shared" si="163"/>
        <v>41300.21497685185</v>
      </c>
      <c r="U2108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10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60"/>
        <v>108</v>
      </c>
      <c r="P2109">
        <f t="shared" si="161"/>
        <v>37.15</v>
      </c>
      <c r="Q2109" s="14" t="s">
        <v>8330</v>
      </c>
      <c r="R2109" t="s">
        <v>8334</v>
      </c>
      <c r="S2109" s="20">
        <f t="shared" si="162"/>
        <v>41934.71056712963</v>
      </c>
      <c r="T2109" s="20">
        <f t="shared" si="163"/>
        <v>41955.752233796295</v>
      </c>
      <c r="U2109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10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60"/>
        <v>107</v>
      </c>
      <c r="P2110">
        <f t="shared" si="161"/>
        <v>89.9</v>
      </c>
      <c r="Q2110" s="14" t="s">
        <v>8330</v>
      </c>
      <c r="R2110" t="s">
        <v>8334</v>
      </c>
      <c r="S2110" s="20">
        <f t="shared" si="162"/>
        <v>41135.175694444442</v>
      </c>
      <c r="T2110" s="20">
        <f t="shared" si="163"/>
        <v>41162.163194444445</v>
      </c>
      <c r="U2110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10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60"/>
        <v>107</v>
      </c>
      <c r="P2111">
        <f t="shared" si="161"/>
        <v>106.53</v>
      </c>
      <c r="Q2111" s="14" t="s">
        <v>8330</v>
      </c>
      <c r="R2111" t="s">
        <v>8334</v>
      </c>
      <c r="S2111" s="20">
        <f t="shared" si="162"/>
        <v>42160.708530092597</v>
      </c>
      <c r="T2111" s="20">
        <f t="shared" si="163"/>
        <v>42190.708530092597</v>
      </c>
      <c r="U2111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10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60"/>
        <v>100</v>
      </c>
      <c r="P2112">
        <f t="shared" si="161"/>
        <v>52.82</v>
      </c>
      <c r="Q2112" s="14" t="s">
        <v>8330</v>
      </c>
      <c r="R2112" t="s">
        <v>8334</v>
      </c>
      <c r="S2112" s="20">
        <f t="shared" si="162"/>
        <v>41759.670937499999</v>
      </c>
      <c r="T2112" s="20">
        <f t="shared" si="163"/>
        <v>41787.207638888889</v>
      </c>
      <c r="U211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10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60"/>
        <v>107</v>
      </c>
      <c r="P2113">
        <f t="shared" si="161"/>
        <v>54.62</v>
      </c>
      <c r="Q2113" s="14" t="s">
        <v>8330</v>
      </c>
      <c r="R2113" t="s">
        <v>8334</v>
      </c>
      <c r="S2113" s="20">
        <f t="shared" si="162"/>
        <v>40703.197048611109</v>
      </c>
      <c r="T2113" s="20">
        <f t="shared" si="163"/>
        <v>40770.041666666664</v>
      </c>
      <c r="U211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10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ref="O2114:O2177" si="165">ROUND(E2114/D2114*100,0)</f>
        <v>100</v>
      </c>
      <c r="P2114">
        <f t="shared" ref="P2114:P2177" si="166">IFERROR(ROUND(E2114/L2114,2),0)</f>
        <v>27.27</v>
      </c>
      <c r="Q2114" s="14" t="s">
        <v>8330</v>
      </c>
      <c r="R2114" t="s">
        <v>8334</v>
      </c>
      <c r="S2114" s="20">
        <f t="shared" ref="S2114:S2177" si="167">(((J2114/60)/60)/24)+DATE(1970,1,1)</f>
        <v>41365.928159722222</v>
      </c>
      <c r="T2114" s="20">
        <f t="shared" ref="T2114:T2177" si="168">(((I2114/60)/60)/24)+DATE(1970,1,1)</f>
        <v>41379.928159722222</v>
      </c>
      <c r="U2114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10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si="165"/>
        <v>105</v>
      </c>
      <c r="P2115">
        <f t="shared" si="166"/>
        <v>68.599999999999994</v>
      </c>
      <c r="Q2115" s="14" t="s">
        <v>8330</v>
      </c>
      <c r="R2115" t="s">
        <v>8334</v>
      </c>
      <c r="S2115" s="20">
        <f t="shared" si="167"/>
        <v>41870.86546296296</v>
      </c>
      <c r="T2115" s="20">
        <f t="shared" si="168"/>
        <v>41905.86546296296</v>
      </c>
      <c r="U2115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10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65"/>
        <v>105</v>
      </c>
      <c r="P2116">
        <f t="shared" si="166"/>
        <v>35.61</v>
      </c>
      <c r="Q2116" s="14" t="s">
        <v>8330</v>
      </c>
      <c r="R2116" t="s">
        <v>8334</v>
      </c>
      <c r="S2116" s="20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10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65"/>
        <v>226</v>
      </c>
      <c r="P2117">
        <f t="shared" si="166"/>
        <v>94.03</v>
      </c>
      <c r="Q2117" s="14" t="s">
        <v>8330</v>
      </c>
      <c r="R2117" t="s">
        <v>8334</v>
      </c>
      <c r="S2117" s="20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10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65"/>
        <v>101</v>
      </c>
      <c r="P2118">
        <f t="shared" si="166"/>
        <v>526.46</v>
      </c>
      <c r="Q2118" s="14" t="s">
        <v>8330</v>
      </c>
      <c r="R2118" t="s">
        <v>8334</v>
      </c>
      <c r="S2118" s="20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10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65"/>
        <v>148</v>
      </c>
      <c r="P2119">
        <f t="shared" si="166"/>
        <v>50.66</v>
      </c>
      <c r="Q2119" s="14" t="s">
        <v>8330</v>
      </c>
      <c r="R2119" t="s">
        <v>8334</v>
      </c>
      <c r="S2119" s="20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10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65"/>
        <v>135</v>
      </c>
      <c r="P2120">
        <f t="shared" si="166"/>
        <v>79.180000000000007</v>
      </c>
      <c r="Q2120" s="14" t="s">
        <v>8330</v>
      </c>
      <c r="R2120" t="s">
        <v>8334</v>
      </c>
      <c r="S2120" s="20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10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65"/>
        <v>101</v>
      </c>
      <c r="P2121">
        <f t="shared" si="166"/>
        <v>91.59</v>
      </c>
      <c r="Q2121" s="14" t="s">
        <v>8330</v>
      </c>
      <c r="R2121" t="s">
        <v>8334</v>
      </c>
      <c r="S2121" s="20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10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65"/>
        <v>101</v>
      </c>
      <c r="P2122">
        <f t="shared" si="166"/>
        <v>116.96</v>
      </c>
      <c r="Q2122" s="14" t="s">
        <v>8330</v>
      </c>
      <c r="R2122" t="s">
        <v>8334</v>
      </c>
      <c r="S2122" s="20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10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65"/>
        <v>1</v>
      </c>
      <c r="P2123">
        <f t="shared" si="166"/>
        <v>28.4</v>
      </c>
      <c r="Q2123" s="14" t="s">
        <v>8338</v>
      </c>
      <c r="R2123" t="s">
        <v>8339</v>
      </c>
      <c r="S2123" s="20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10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65"/>
        <v>0</v>
      </c>
      <c r="P2124">
        <f t="shared" si="166"/>
        <v>103.33</v>
      </c>
      <c r="Q2124" s="14" t="s">
        <v>8338</v>
      </c>
      <c r="R2124" t="s">
        <v>8339</v>
      </c>
      <c r="S2124" s="20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10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65"/>
        <v>10</v>
      </c>
      <c r="P2125">
        <f t="shared" si="166"/>
        <v>10</v>
      </c>
      <c r="Q2125" s="14" t="s">
        <v>8338</v>
      </c>
      <c r="R2125" t="s">
        <v>8339</v>
      </c>
      <c r="S2125" s="20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10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65"/>
        <v>10</v>
      </c>
      <c r="P2126">
        <f t="shared" si="166"/>
        <v>23</v>
      </c>
      <c r="Q2126" s="14" t="s">
        <v>8338</v>
      </c>
      <c r="R2126" t="s">
        <v>8339</v>
      </c>
      <c r="S2126" s="20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10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65"/>
        <v>1</v>
      </c>
      <c r="P2127">
        <f t="shared" si="166"/>
        <v>31.56</v>
      </c>
      <c r="Q2127" s="14" t="s">
        <v>8338</v>
      </c>
      <c r="R2127" t="s">
        <v>8339</v>
      </c>
      <c r="S2127" s="20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10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65"/>
        <v>0</v>
      </c>
      <c r="P2128">
        <f t="shared" si="166"/>
        <v>5</v>
      </c>
      <c r="Q2128" s="14" t="s">
        <v>8338</v>
      </c>
      <c r="R2128" t="s">
        <v>8339</v>
      </c>
      <c r="S2128" s="20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10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65"/>
        <v>29</v>
      </c>
      <c r="P2129">
        <f t="shared" si="166"/>
        <v>34.22</v>
      </c>
      <c r="Q2129" s="14" t="s">
        <v>8338</v>
      </c>
      <c r="R2129" t="s">
        <v>8339</v>
      </c>
      <c r="S2129" s="20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10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65"/>
        <v>0</v>
      </c>
      <c r="P2130">
        <f t="shared" si="166"/>
        <v>25</v>
      </c>
      <c r="Q2130" s="14" t="s">
        <v>8338</v>
      </c>
      <c r="R2130" t="s">
        <v>8339</v>
      </c>
      <c r="S2130" s="20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10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65"/>
        <v>12</v>
      </c>
      <c r="P2131">
        <f t="shared" si="166"/>
        <v>19.670000000000002</v>
      </c>
      <c r="Q2131" s="14" t="s">
        <v>8338</v>
      </c>
      <c r="R2131" t="s">
        <v>8339</v>
      </c>
      <c r="S2131" s="20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10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65"/>
        <v>0</v>
      </c>
      <c r="P2132">
        <f t="shared" si="166"/>
        <v>21.25</v>
      </c>
      <c r="Q2132" s="14" t="s">
        <v>8338</v>
      </c>
      <c r="R2132" t="s">
        <v>8339</v>
      </c>
      <c r="S2132" s="20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10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65"/>
        <v>5</v>
      </c>
      <c r="P2133">
        <f t="shared" si="166"/>
        <v>8.33</v>
      </c>
      <c r="Q2133" s="14" t="s">
        <v>8338</v>
      </c>
      <c r="R2133" t="s">
        <v>8339</v>
      </c>
      <c r="S2133" s="20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10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65"/>
        <v>2</v>
      </c>
      <c r="P2134">
        <f t="shared" si="166"/>
        <v>21.34</v>
      </c>
      <c r="Q2134" s="14" t="s">
        <v>8338</v>
      </c>
      <c r="R2134" t="s">
        <v>8339</v>
      </c>
      <c r="S2134" s="20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10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65"/>
        <v>2</v>
      </c>
      <c r="P2135">
        <f t="shared" si="166"/>
        <v>5.33</v>
      </c>
      <c r="Q2135" s="14" t="s">
        <v>8338</v>
      </c>
      <c r="R2135" t="s">
        <v>8339</v>
      </c>
      <c r="S2135" s="20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10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65"/>
        <v>2</v>
      </c>
      <c r="P2136">
        <f t="shared" si="166"/>
        <v>34.67</v>
      </c>
      <c r="Q2136" s="14" t="s">
        <v>8338</v>
      </c>
      <c r="R2136" t="s">
        <v>8339</v>
      </c>
      <c r="S2136" s="20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10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65"/>
        <v>10</v>
      </c>
      <c r="P2137">
        <f t="shared" si="166"/>
        <v>21.73</v>
      </c>
      <c r="Q2137" s="14" t="s">
        <v>8338</v>
      </c>
      <c r="R2137" t="s">
        <v>8339</v>
      </c>
      <c r="S2137" s="20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10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65"/>
        <v>0</v>
      </c>
      <c r="P2138">
        <f t="shared" si="166"/>
        <v>11.92</v>
      </c>
      <c r="Q2138" s="14" t="s">
        <v>8338</v>
      </c>
      <c r="R2138" t="s">
        <v>8339</v>
      </c>
      <c r="S2138" s="20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10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65"/>
        <v>28</v>
      </c>
      <c r="P2139">
        <f t="shared" si="166"/>
        <v>26.6</v>
      </c>
      <c r="Q2139" s="14" t="s">
        <v>8338</v>
      </c>
      <c r="R2139" t="s">
        <v>8339</v>
      </c>
      <c r="S2139" s="20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10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65"/>
        <v>13</v>
      </c>
      <c r="P2140">
        <f t="shared" si="166"/>
        <v>10.67</v>
      </c>
      <c r="Q2140" s="14" t="s">
        <v>8338</v>
      </c>
      <c r="R2140" t="s">
        <v>8339</v>
      </c>
      <c r="S2140" s="20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10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65"/>
        <v>5</v>
      </c>
      <c r="P2141">
        <f t="shared" si="166"/>
        <v>29.04</v>
      </c>
      <c r="Q2141" s="14" t="s">
        <v>8338</v>
      </c>
      <c r="R2141" t="s">
        <v>8339</v>
      </c>
      <c r="S2141" s="20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10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65"/>
        <v>0</v>
      </c>
      <c r="P2142">
        <f t="shared" si="166"/>
        <v>50.91</v>
      </c>
      <c r="Q2142" s="14" t="s">
        <v>8338</v>
      </c>
      <c r="R2142" t="s">
        <v>8339</v>
      </c>
      <c r="S2142" s="20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10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65"/>
        <v>0</v>
      </c>
      <c r="P2143">
        <f t="shared" si="166"/>
        <v>0</v>
      </c>
      <c r="Q2143" s="14" t="s">
        <v>8338</v>
      </c>
      <c r="R2143" t="s">
        <v>8339</v>
      </c>
      <c r="S2143" s="20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10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65"/>
        <v>6</v>
      </c>
      <c r="P2144">
        <f t="shared" si="166"/>
        <v>50.08</v>
      </c>
      <c r="Q2144" s="14" t="s">
        <v>8338</v>
      </c>
      <c r="R2144" t="s">
        <v>8339</v>
      </c>
      <c r="S2144" s="20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10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65"/>
        <v>11</v>
      </c>
      <c r="P2145">
        <f t="shared" si="166"/>
        <v>45</v>
      </c>
      <c r="Q2145" s="14" t="s">
        <v>8338</v>
      </c>
      <c r="R2145" t="s">
        <v>8339</v>
      </c>
      <c r="S2145" s="20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10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65"/>
        <v>2</v>
      </c>
      <c r="P2146">
        <f t="shared" si="166"/>
        <v>25.29</v>
      </c>
      <c r="Q2146" s="14" t="s">
        <v>8338</v>
      </c>
      <c r="R2146" t="s">
        <v>8339</v>
      </c>
      <c r="S2146" s="20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10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65"/>
        <v>30</v>
      </c>
      <c r="P2147">
        <f t="shared" si="166"/>
        <v>51.29</v>
      </c>
      <c r="Q2147" s="14" t="s">
        <v>8338</v>
      </c>
      <c r="R2147" t="s">
        <v>8339</v>
      </c>
      <c r="S2147" s="20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10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65"/>
        <v>0</v>
      </c>
      <c r="P2148">
        <f t="shared" si="166"/>
        <v>1</v>
      </c>
      <c r="Q2148" s="14" t="s">
        <v>8338</v>
      </c>
      <c r="R2148" t="s">
        <v>8339</v>
      </c>
      <c r="S2148" s="20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10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65"/>
        <v>1</v>
      </c>
      <c r="P2149">
        <f t="shared" si="166"/>
        <v>49.38</v>
      </c>
      <c r="Q2149" s="14" t="s">
        <v>8338</v>
      </c>
      <c r="R2149" t="s">
        <v>8339</v>
      </c>
      <c r="S2149" s="20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10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65"/>
        <v>2</v>
      </c>
      <c r="P2150">
        <f t="shared" si="166"/>
        <v>1</v>
      </c>
      <c r="Q2150" s="14" t="s">
        <v>8338</v>
      </c>
      <c r="R2150" t="s">
        <v>8339</v>
      </c>
      <c r="S2150" s="20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10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65"/>
        <v>0</v>
      </c>
      <c r="P2151">
        <f t="shared" si="166"/>
        <v>0</v>
      </c>
      <c r="Q2151" s="14" t="s">
        <v>8338</v>
      </c>
      <c r="R2151" t="s">
        <v>8339</v>
      </c>
      <c r="S2151" s="20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10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65"/>
        <v>1</v>
      </c>
      <c r="P2152">
        <f t="shared" si="166"/>
        <v>101.25</v>
      </c>
      <c r="Q2152" s="14" t="s">
        <v>8338</v>
      </c>
      <c r="R2152" t="s">
        <v>8339</v>
      </c>
      <c r="S2152" s="20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10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65"/>
        <v>0</v>
      </c>
      <c r="P2153">
        <f t="shared" si="166"/>
        <v>19.670000000000002</v>
      </c>
      <c r="Q2153" s="14" t="s">
        <v>8338</v>
      </c>
      <c r="R2153" t="s">
        <v>8339</v>
      </c>
      <c r="S2153" s="20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10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65"/>
        <v>0</v>
      </c>
      <c r="P2154">
        <f t="shared" si="166"/>
        <v>12.5</v>
      </c>
      <c r="Q2154" s="14" t="s">
        <v>8338</v>
      </c>
      <c r="R2154" t="s">
        <v>8339</v>
      </c>
      <c r="S2154" s="20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10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65"/>
        <v>0</v>
      </c>
      <c r="P2155">
        <f t="shared" si="166"/>
        <v>8.5</v>
      </c>
      <c r="Q2155" s="14" t="s">
        <v>8338</v>
      </c>
      <c r="R2155" t="s">
        <v>8339</v>
      </c>
      <c r="S2155" s="20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10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65"/>
        <v>1</v>
      </c>
      <c r="P2156">
        <f t="shared" si="166"/>
        <v>1</v>
      </c>
      <c r="Q2156" s="14" t="s">
        <v>8338</v>
      </c>
      <c r="R2156" t="s">
        <v>8339</v>
      </c>
      <c r="S2156" s="20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10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65"/>
        <v>2</v>
      </c>
      <c r="P2157">
        <f t="shared" si="166"/>
        <v>23</v>
      </c>
      <c r="Q2157" s="14" t="s">
        <v>8338</v>
      </c>
      <c r="R2157" t="s">
        <v>8339</v>
      </c>
      <c r="S2157" s="20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10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65"/>
        <v>3</v>
      </c>
      <c r="P2158">
        <f t="shared" si="166"/>
        <v>17.989999999999998</v>
      </c>
      <c r="Q2158" s="14" t="s">
        <v>8338</v>
      </c>
      <c r="R2158" t="s">
        <v>8339</v>
      </c>
      <c r="S2158" s="20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10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65"/>
        <v>28</v>
      </c>
      <c r="P2159">
        <f t="shared" si="166"/>
        <v>370.95</v>
      </c>
      <c r="Q2159" s="14" t="s">
        <v>8338</v>
      </c>
      <c r="R2159" t="s">
        <v>8339</v>
      </c>
      <c r="S2159" s="20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10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65"/>
        <v>7</v>
      </c>
      <c r="P2160">
        <f t="shared" si="166"/>
        <v>63.57</v>
      </c>
      <c r="Q2160" s="14" t="s">
        <v>8338</v>
      </c>
      <c r="R2160" t="s">
        <v>8339</v>
      </c>
      <c r="S2160" s="20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10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65"/>
        <v>1</v>
      </c>
      <c r="P2161">
        <f t="shared" si="166"/>
        <v>13</v>
      </c>
      <c r="Q2161" s="14" t="s">
        <v>8338</v>
      </c>
      <c r="R2161" t="s">
        <v>8339</v>
      </c>
      <c r="S2161" s="20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10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65"/>
        <v>1</v>
      </c>
      <c r="P2162">
        <f t="shared" si="166"/>
        <v>5.31</v>
      </c>
      <c r="Q2162" s="14" t="s">
        <v>8338</v>
      </c>
      <c r="R2162" t="s">
        <v>8339</v>
      </c>
      <c r="S2162" s="20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10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65"/>
        <v>116</v>
      </c>
      <c r="P2163">
        <f t="shared" si="166"/>
        <v>35.619999999999997</v>
      </c>
      <c r="Q2163" s="14" t="s">
        <v>8330</v>
      </c>
      <c r="R2163" t="s">
        <v>8331</v>
      </c>
      <c r="S2163" s="20">
        <f t="shared" si="167"/>
        <v>42240.852534722217</v>
      </c>
      <c r="T2163" s="20">
        <f t="shared" si="168"/>
        <v>42270.852534722217</v>
      </c>
      <c r="U216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10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65"/>
        <v>112</v>
      </c>
      <c r="P2164">
        <f t="shared" si="166"/>
        <v>87.1</v>
      </c>
      <c r="Q2164" s="14" t="s">
        <v>8330</v>
      </c>
      <c r="R2164" t="s">
        <v>8331</v>
      </c>
      <c r="S2164" s="20">
        <f t="shared" si="167"/>
        <v>41813.766099537039</v>
      </c>
      <c r="T2164" s="20">
        <f t="shared" si="168"/>
        <v>41844.766099537039</v>
      </c>
      <c r="U2164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10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65"/>
        <v>132</v>
      </c>
      <c r="P2165">
        <f t="shared" si="166"/>
        <v>75.11</v>
      </c>
      <c r="Q2165" s="14" t="s">
        <v>8330</v>
      </c>
      <c r="R2165" t="s">
        <v>8331</v>
      </c>
      <c r="S2165" s="20">
        <f t="shared" si="167"/>
        <v>42111.899537037039</v>
      </c>
      <c r="T2165" s="20">
        <f t="shared" si="168"/>
        <v>42163.159722222219</v>
      </c>
      <c r="U2165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10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65"/>
        <v>103</v>
      </c>
      <c r="P2166">
        <f t="shared" si="166"/>
        <v>68.010000000000005</v>
      </c>
      <c r="Q2166" s="14" t="s">
        <v>8330</v>
      </c>
      <c r="R2166" t="s">
        <v>8331</v>
      </c>
      <c r="S2166" s="20">
        <f t="shared" si="167"/>
        <v>42515.71775462963</v>
      </c>
      <c r="T2166" s="20">
        <f t="shared" si="168"/>
        <v>42546.165972222225</v>
      </c>
      <c r="U2166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10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65"/>
        <v>139</v>
      </c>
      <c r="P2167">
        <f t="shared" si="166"/>
        <v>29.62</v>
      </c>
      <c r="Q2167" s="14" t="s">
        <v>8330</v>
      </c>
      <c r="R2167" t="s">
        <v>8331</v>
      </c>
      <c r="S2167" s="20">
        <f t="shared" si="167"/>
        <v>42438.667071759264</v>
      </c>
      <c r="T2167" s="20">
        <f t="shared" si="168"/>
        <v>42468.625405092593</v>
      </c>
      <c r="U2167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10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65"/>
        <v>147</v>
      </c>
      <c r="P2168">
        <f t="shared" si="166"/>
        <v>91.63</v>
      </c>
      <c r="Q2168" s="14" t="s">
        <v>8330</v>
      </c>
      <c r="R2168" t="s">
        <v>8331</v>
      </c>
      <c r="S2168" s="20">
        <f t="shared" si="167"/>
        <v>41933.838171296295</v>
      </c>
      <c r="T2168" s="20">
        <f t="shared" si="168"/>
        <v>41978.879837962959</v>
      </c>
      <c r="U2168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10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65"/>
        <v>120</v>
      </c>
      <c r="P2169">
        <f t="shared" si="166"/>
        <v>22.5</v>
      </c>
      <c r="Q2169" s="14" t="s">
        <v>8330</v>
      </c>
      <c r="R2169" t="s">
        <v>8331</v>
      </c>
      <c r="S2169" s="20">
        <f t="shared" si="167"/>
        <v>41153.066400462965</v>
      </c>
      <c r="T2169" s="20">
        <f t="shared" si="168"/>
        <v>41167.066400462965</v>
      </c>
      <c r="U2169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10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65"/>
        <v>122</v>
      </c>
      <c r="P2170">
        <f t="shared" si="166"/>
        <v>64.37</v>
      </c>
      <c r="Q2170" s="14" t="s">
        <v>8330</v>
      </c>
      <c r="R2170" t="s">
        <v>8331</v>
      </c>
      <c r="S2170" s="20">
        <f t="shared" si="167"/>
        <v>42745.600243055553</v>
      </c>
      <c r="T2170" s="20">
        <f t="shared" si="168"/>
        <v>42776.208333333328</v>
      </c>
      <c r="U2170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10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65"/>
        <v>100</v>
      </c>
      <c r="P2171">
        <f t="shared" si="166"/>
        <v>21.86</v>
      </c>
      <c r="Q2171" s="14" t="s">
        <v>8330</v>
      </c>
      <c r="R2171" t="s">
        <v>8331</v>
      </c>
      <c r="S2171" s="20">
        <f t="shared" si="167"/>
        <v>42793.700821759259</v>
      </c>
      <c r="T2171" s="20">
        <f t="shared" si="168"/>
        <v>42796.700821759259</v>
      </c>
      <c r="U2171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10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65"/>
        <v>181</v>
      </c>
      <c r="P2172">
        <f t="shared" si="166"/>
        <v>33.32</v>
      </c>
      <c r="Q2172" s="14" t="s">
        <v>8330</v>
      </c>
      <c r="R2172" t="s">
        <v>8331</v>
      </c>
      <c r="S2172" s="20">
        <f t="shared" si="167"/>
        <v>42198.750254629631</v>
      </c>
      <c r="T2172" s="20">
        <f t="shared" si="168"/>
        <v>42238.750254629631</v>
      </c>
      <c r="U217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10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65"/>
        <v>106</v>
      </c>
      <c r="P2173">
        <f t="shared" si="166"/>
        <v>90.28</v>
      </c>
      <c r="Q2173" s="14" t="s">
        <v>8330</v>
      </c>
      <c r="R2173" t="s">
        <v>8331</v>
      </c>
      <c r="S2173" s="20">
        <f t="shared" si="167"/>
        <v>42141.95711805555</v>
      </c>
      <c r="T2173" s="20">
        <f t="shared" si="168"/>
        <v>42177.208333333328</v>
      </c>
      <c r="U217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10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65"/>
        <v>100</v>
      </c>
      <c r="P2174">
        <f t="shared" si="166"/>
        <v>76.92</v>
      </c>
      <c r="Q2174" s="14" t="s">
        <v>8330</v>
      </c>
      <c r="R2174" t="s">
        <v>8331</v>
      </c>
      <c r="S2174" s="20">
        <f t="shared" si="167"/>
        <v>42082.580092592587</v>
      </c>
      <c r="T2174" s="20">
        <f t="shared" si="168"/>
        <v>42112.580092592587</v>
      </c>
      <c r="U2174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10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65"/>
        <v>127</v>
      </c>
      <c r="P2175">
        <f t="shared" si="166"/>
        <v>59.23</v>
      </c>
      <c r="Q2175" s="14" t="s">
        <v>8330</v>
      </c>
      <c r="R2175" t="s">
        <v>8331</v>
      </c>
      <c r="S2175" s="20">
        <f t="shared" si="167"/>
        <v>41495.692627314813</v>
      </c>
      <c r="T2175" s="20">
        <f t="shared" si="168"/>
        <v>41527.165972222225</v>
      </c>
      <c r="U2175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10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65"/>
        <v>103</v>
      </c>
      <c r="P2176">
        <f t="shared" si="166"/>
        <v>65.38</v>
      </c>
      <c r="Q2176" s="14" t="s">
        <v>8330</v>
      </c>
      <c r="R2176" t="s">
        <v>8331</v>
      </c>
      <c r="S2176" s="20">
        <f t="shared" si="167"/>
        <v>42465.542905092589</v>
      </c>
      <c r="T2176" s="20">
        <f t="shared" si="168"/>
        <v>42495.542905092589</v>
      </c>
      <c r="U2176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10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65"/>
        <v>250</v>
      </c>
      <c r="P2177">
        <f t="shared" si="166"/>
        <v>67.31</v>
      </c>
      <c r="Q2177" s="14" t="s">
        <v>8330</v>
      </c>
      <c r="R2177" t="s">
        <v>8331</v>
      </c>
      <c r="S2177" s="20">
        <f t="shared" si="167"/>
        <v>42565.009097222224</v>
      </c>
      <c r="T2177" s="20">
        <f t="shared" si="168"/>
        <v>42572.009097222224</v>
      </c>
      <c r="U2177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10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ref="O2178:O2241" si="170">ROUND(E2178/D2178*100,0)</f>
        <v>126</v>
      </c>
      <c r="P2178">
        <f t="shared" ref="P2178:P2241" si="171">IFERROR(ROUND(E2178/L2178,2),0)</f>
        <v>88.75</v>
      </c>
      <c r="Q2178" s="14" t="s">
        <v>8330</v>
      </c>
      <c r="R2178" t="s">
        <v>8331</v>
      </c>
      <c r="S2178" s="20">
        <f t="shared" ref="S2178:S2241" si="172">(((J2178/60)/60)/24)+DATE(1970,1,1)</f>
        <v>42096.633206018523</v>
      </c>
      <c r="T2178" s="20">
        <f t="shared" ref="T2178:T2241" si="173">(((I2178/60)/60)/24)+DATE(1970,1,1)</f>
        <v>42126.633206018523</v>
      </c>
      <c r="U2178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10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si="170"/>
        <v>100</v>
      </c>
      <c r="P2179">
        <f t="shared" si="171"/>
        <v>65.87</v>
      </c>
      <c r="Q2179" s="14" t="s">
        <v>8330</v>
      </c>
      <c r="R2179" t="s">
        <v>8331</v>
      </c>
      <c r="S2179" s="20">
        <f t="shared" si="172"/>
        <v>42502.250775462962</v>
      </c>
      <c r="T2179" s="20">
        <f t="shared" si="173"/>
        <v>42527.250775462962</v>
      </c>
      <c r="U2179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10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70"/>
        <v>139</v>
      </c>
      <c r="P2180">
        <f t="shared" si="171"/>
        <v>40.35</v>
      </c>
      <c r="Q2180" s="14" t="s">
        <v>8330</v>
      </c>
      <c r="R2180" t="s">
        <v>8331</v>
      </c>
      <c r="S2180" s="20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10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70"/>
        <v>161</v>
      </c>
      <c r="P2181">
        <f t="shared" si="171"/>
        <v>76.86</v>
      </c>
      <c r="Q2181" s="14" t="s">
        <v>8330</v>
      </c>
      <c r="R2181" t="s">
        <v>8331</v>
      </c>
      <c r="S2181" s="20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10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70"/>
        <v>107</v>
      </c>
      <c r="P2182">
        <f t="shared" si="171"/>
        <v>68.709999999999994</v>
      </c>
      <c r="Q2182" s="14" t="s">
        <v>8330</v>
      </c>
      <c r="R2182" t="s">
        <v>8331</v>
      </c>
      <c r="S2182" s="20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10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70"/>
        <v>153</v>
      </c>
      <c r="P2183">
        <f t="shared" si="171"/>
        <v>57.77</v>
      </c>
      <c r="Q2183" s="14" t="s">
        <v>8338</v>
      </c>
      <c r="R2183" t="s">
        <v>8356</v>
      </c>
      <c r="S2183" s="20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10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70"/>
        <v>524</v>
      </c>
      <c r="P2184">
        <f t="shared" si="171"/>
        <v>44.17</v>
      </c>
      <c r="Q2184" s="14" t="s">
        <v>8338</v>
      </c>
      <c r="R2184" t="s">
        <v>8356</v>
      </c>
      <c r="S2184" s="20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10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70"/>
        <v>489</v>
      </c>
      <c r="P2185">
        <f t="shared" si="171"/>
        <v>31.57</v>
      </c>
      <c r="Q2185" s="14" t="s">
        <v>8338</v>
      </c>
      <c r="R2185" t="s">
        <v>8356</v>
      </c>
      <c r="S2185" s="20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10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70"/>
        <v>285</v>
      </c>
      <c r="P2186">
        <f t="shared" si="171"/>
        <v>107.05</v>
      </c>
      <c r="Q2186" s="14" t="s">
        <v>8338</v>
      </c>
      <c r="R2186" t="s">
        <v>8356</v>
      </c>
      <c r="S2186" s="20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10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70"/>
        <v>1857</v>
      </c>
      <c r="P2187">
        <f t="shared" si="171"/>
        <v>149.03</v>
      </c>
      <c r="Q2187" s="14" t="s">
        <v>8338</v>
      </c>
      <c r="R2187" t="s">
        <v>8356</v>
      </c>
      <c r="S2187" s="20">
        <f t="shared" si="172"/>
        <v>41319.349988425929</v>
      </c>
      <c r="T2187" s="20">
        <f t="shared" si="173"/>
        <v>41359.349988425929</v>
      </c>
      <c r="U2187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10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70"/>
        <v>110</v>
      </c>
      <c r="P2188">
        <f t="shared" si="171"/>
        <v>55.96</v>
      </c>
      <c r="Q2188" s="14" t="s">
        <v>8338</v>
      </c>
      <c r="R2188" t="s">
        <v>8356</v>
      </c>
      <c r="S2188" s="20">
        <f t="shared" si="172"/>
        <v>42583.615081018521</v>
      </c>
      <c r="T2188" s="20">
        <f t="shared" si="173"/>
        <v>42620.083333333328</v>
      </c>
      <c r="U2188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10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70"/>
        <v>1015</v>
      </c>
      <c r="P2189">
        <f t="shared" si="171"/>
        <v>56.97</v>
      </c>
      <c r="Q2189" s="14" t="s">
        <v>8338</v>
      </c>
      <c r="R2189" t="s">
        <v>8356</v>
      </c>
      <c r="S2189" s="20">
        <f t="shared" si="172"/>
        <v>42068.209097222221</v>
      </c>
      <c r="T2189" s="20">
        <f t="shared" si="173"/>
        <v>42097.165972222225</v>
      </c>
      <c r="U2189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10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70"/>
        <v>412</v>
      </c>
      <c r="P2190">
        <f t="shared" si="171"/>
        <v>44.06</v>
      </c>
      <c r="Q2190" s="14" t="s">
        <v>8338</v>
      </c>
      <c r="R2190" t="s">
        <v>8356</v>
      </c>
      <c r="S2190" s="20">
        <f t="shared" si="172"/>
        <v>42633.586122685185</v>
      </c>
      <c r="T2190" s="20">
        <f t="shared" si="173"/>
        <v>42668.708333333328</v>
      </c>
      <c r="U2190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10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70"/>
        <v>503</v>
      </c>
      <c r="P2191">
        <f t="shared" si="171"/>
        <v>68.63</v>
      </c>
      <c r="Q2191" s="14" t="s">
        <v>8338</v>
      </c>
      <c r="R2191" t="s">
        <v>8356</v>
      </c>
      <c r="S2191" s="20">
        <f t="shared" si="172"/>
        <v>42467.788194444445</v>
      </c>
      <c r="T2191" s="20">
        <f t="shared" si="173"/>
        <v>42481.916666666672</v>
      </c>
      <c r="U2191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10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70"/>
        <v>185</v>
      </c>
      <c r="P2192">
        <f t="shared" si="171"/>
        <v>65.319999999999993</v>
      </c>
      <c r="Q2192" s="14" t="s">
        <v>8338</v>
      </c>
      <c r="R2192" t="s">
        <v>8356</v>
      </c>
      <c r="S2192" s="20">
        <f t="shared" si="172"/>
        <v>42417.625046296293</v>
      </c>
      <c r="T2192" s="20">
        <f t="shared" si="173"/>
        <v>42452.290972222225</v>
      </c>
      <c r="U219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10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70"/>
        <v>120</v>
      </c>
      <c r="P2193">
        <f t="shared" si="171"/>
        <v>35.92</v>
      </c>
      <c r="Q2193" s="14" t="s">
        <v>8338</v>
      </c>
      <c r="R2193" t="s">
        <v>8356</v>
      </c>
      <c r="S2193" s="20">
        <f t="shared" si="172"/>
        <v>42768.833645833336</v>
      </c>
      <c r="T2193" s="20">
        <f t="shared" si="173"/>
        <v>42780.833645833336</v>
      </c>
      <c r="U219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10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70"/>
        <v>1081</v>
      </c>
      <c r="P2194">
        <f t="shared" si="171"/>
        <v>40.07</v>
      </c>
      <c r="Q2194" s="14" t="s">
        <v>8338</v>
      </c>
      <c r="R2194" t="s">
        <v>8356</v>
      </c>
      <c r="S2194" s="20">
        <f t="shared" si="172"/>
        <v>42691.8512037037</v>
      </c>
      <c r="T2194" s="20">
        <f t="shared" si="173"/>
        <v>42719.958333333328</v>
      </c>
      <c r="U2194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10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70"/>
        <v>452</v>
      </c>
      <c r="P2195">
        <f t="shared" si="171"/>
        <v>75.650000000000006</v>
      </c>
      <c r="Q2195" s="14" t="s">
        <v>8338</v>
      </c>
      <c r="R2195" t="s">
        <v>8356</v>
      </c>
      <c r="S2195" s="20">
        <f t="shared" si="172"/>
        <v>42664.405925925923</v>
      </c>
      <c r="T2195" s="20">
        <f t="shared" si="173"/>
        <v>42695.207638888889</v>
      </c>
      <c r="U2195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10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70"/>
        <v>537</v>
      </c>
      <c r="P2196">
        <f t="shared" si="171"/>
        <v>61.2</v>
      </c>
      <c r="Q2196" s="14" t="s">
        <v>8338</v>
      </c>
      <c r="R2196" t="s">
        <v>8356</v>
      </c>
      <c r="S2196" s="20">
        <f t="shared" si="172"/>
        <v>42425.757986111115</v>
      </c>
      <c r="T2196" s="20">
        <f t="shared" si="173"/>
        <v>42455.716319444444</v>
      </c>
      <c r="U2196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10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70"/>
        <v>120</v>
      </c>
      <c r="P2197">
        <f t="shared" si="171"/>
        <v>48.13</v>
      </c>
      <c r="Q2197" s="14" t="s">
        <v>8338</v>
      </c>
      <c r="R2197" t="s">
        <v>8356</v>
      </c>
      <c r="S2197" s="20">
        <f t="shared" si="172"/>
        <v>42197.771990740745</v>
      </c>
      <c r="T2197" s="20">
        <f t="shared" si="173"/>
        <v>42227.771990740745</v>
      </c>
      <c r="U2197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10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70"/>
        <v>114</v>
      </c>
      <c r="P2198">
        <f t="shared" si="171"/>
        <v>68.11</v>
      </c>
      <c r="Q2198" s="14" t="s">
        <v>8338</v>
      </c>
      <c r="R2198" t="s">
        <v>8356</v>
      </c>
      <c r="S2198" s="20">
        <f t="shared" si="172"/>
        <v>42675.487291666665</v>
      </c>
      <c r="T2198" s="20">
        <f t="shared" si="173"/>
        <v>42706.291666666672</v>
      </c>
      <c r="U2198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10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70"/>
        <v>951</v>
      </c>
      <c r="P2199">
        <f t="shared" si="171"/>
        <v>65.89</v>
      </c>
      <c r="Q2199" s="14" t="s">
        <v>8338</v>
      </c>
      <c r="R2199" t="s">
        <v>8356</v>
      </c>
      <c r="S2199" s="20">
        <f t="shared" si="172"/>
        <v>42033.584016203706</v>
      </c>
      <c r="T2199" s="20">
        <f t="shared" si="173"/>
        <v>42063.584016203706</v>
      </c>
      <c r="U2199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10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70"/>
        <v>133</v>
      </c>
      <c r="P2200">
        <f t="shared" si="171"/>
        <v>81.650000000000006</v>
      </c>
      <c r="Q2200" s="14" t="s">
        <v>8338</v>
      </c>
      <c r="R2200" t="s">
        <v>8356</v>
      </c>
      <c r="S2200" s="20">
        <f t="shared" si="172"/>
        <v>42292.513888888891</v>
      </c>
      <c r="T2200" s="20">
        <f t="shared" si="173"/>
        <v>42322.555555555555</v>
      </c>
      <c r="U2200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10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70"/>
        <v>147</v>
      </c>
      <c r="P2201">
        <f t="shared" si="171"/>
        <v>52.7</v>
      </c>
      <c r="Q2201" s="14" t="s">
        <v>8338</v>
      </c>
      <c r="R2201" t="s">
        <v>8356</v>
      </c>
      <c r="S2201" s="20">
        <f t="shared" si="172"/>
        <v>42262.416643518518</v>
      </c>
      <c r="T2201" s="20">
        <f t="shared" si="173"/>
        <v>42292.416643518518</v>
      </c>
      <c r="U2201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10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70"/>
        <v>542</v>
      </c>
      <c r="P2202">
        <f t="shared" si="171"/>
        <v>41.23</v>
      </c>
      <c r="Q2202" s="14" t="s">
        <v>8338</v>
      </c>
      <c r="R2202" t="s">
        <v>8356</v>
      </c>
      <c r="S2202" s="20">
        <f t="shared" si="172"/>
        <v>42163.625787037032</v>
      </c>
      <c r="T2202" s="20">
        <f t="shared" si="173"/>
        <v>42191.125</v>
      </c>
      <c r="U220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10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70"/>
        <v>383</v>
      </c>
      <c r="P2203">
        <f t="shared" si="171"/>
        <v>15.04</v>
      </c>
      <c r="Q2203" s="14" t="s">
        <v>8330</v>
      </c>
      <c r="R2203" t="s">
        <v>8335</v>
      </c>
      <c r="S2203" s="20">
        <f t="shared" si="172"/>
        <v>41276.846817129634</v>
      </c>
      <c r="T2203" s="20">
        <f t="shared" si="173"/>
        <v>41290.846817129634</v>
      </c>
      <c r="U220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10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70"/>
        <v>704</v>
      </c>
      <c r="P2204">
        <f t="shared" si="171"/>
        <v>39.07</v>
      </c>
      <c r="Q2204" s="14" t="s">
        <v>8330</v>
      </c>
      <c r="R2204" t="s">
        <v>8335</v>
      </c>
      <c r="S2204" s="20">
        <f t="shared" si="172"/>
        <v>41184.849166666667</v>
      </c>
      <c r="T2204" s="20">
        <f t="shared" si="173"/>
        <v>41214.849166666667</v>
      </c>
      <c r="U2204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10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70"/>
        <v>110</v>
      </c>
      <c r="P2205">
        <f t="shared" si="171"/>
        <v>43.82</v>
      </c>
      <c r="Q2205" s="14" t="s">
        <v>8330</v>
      </c>
      <c r="R2205" t="s">
        <v>8335</v>
      </c>
      <c r="S2205" s="20">
        <f t="shared" si="172"/>
        <v>42241.85974537037</v>
      </c>
      <c r="T2205" s="20">
        <f t="shared" si="173"/>
        <v>42271.85974537037</v>
      </c>
      <c r="U2205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10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70"/>
        <v>133</v>
      </c>
      <c r="P2206">
        <f t="shared" si="171"/>
        <v>27.3</v>
      </c>
      <c r="Q2206" s="14" t="s">
        <v>8330</v>
      </c>
      <c r="R2206" t="s">
        <v>8335</v>
      </c>
      <c r="S2206" s="20">
        <f t="shared" si="172"/>
        <v>41312.311562499999</v>
      </c>
      <c r="T2206" s="20">
        <f t="shared" si="173"/>
        <v>41342.311562499999</v>
      </c>
      <c r="U2206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10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70"/>
        <v>152</v>
      </c>
      <c r="P2207">
        <f t="shared" si="171"/>
        <v>42.22</v>
      </c>
      <c r="Q2207" s="14" t="s">
        <v>8330</v>
      </c>
      <c r="R2207" t="s">
        <v>8335</v>
      </c>
      <c r="S2207" s="20">
        <f t="shared" si="172"/>
        <v>41031.82163194444</v>
      </c>
      <c r="T2207" s="20">
        <f t="shared" si="173"/>
        <v>41061.82163194444</v>
      </c>
      <c r="U2207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10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70"/>
        <v>103</v>
      </c>
      <c r="P2208">
        <f t="shared" si="171"/>
        <v>33.24</v>
      </c>
      <c r="Q2208" s="14" t="s">
        <v>8330</v>
      </c>
      <c r="R2208" t="s">
        <v>8335</v>
      </c>
      <c r="S2208" s="20">
        <f t="shared" si="172"/>
        <v>40997.257222222222</v>
      </c>
      <c r="T2208" s="20">
        <f t="shared" si="173"/>
        <v>41015.257222222222</v>
      </c>
      <c r="U2208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10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70"/>
        <v>100</v>
      </c>
      <c r="P2209">
        <f t="shared" si="171"/>
        <v>285.70999999999998</v>
      </c>
      <c r="Q2209" s="14" t="s">
        <v>8330</v>
      </c>
      <c r="R2209" t="s">
        <v>8335</v>
      </c>
      <c r="S2209" s="20">
        <f t="shared" si="172"/>
        <v>41564.194131944445</v>
      </c>
      <c r="T2209" s="20">
        <f t="shared" si="173"/>
        <v>41594.235798611109</v>
      </c>
      <c r="U2209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10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70"/>
        <v>102</v>
      </c>
      <c r="P2210">
        <f t="shared" si="171"/>
        <v>42.33</v>
      </c>
      <c r="Q2210" s="14" t="s">
        <v>8330</v>
      </c>
      <c r="R2210" t="s">
        <v>8335</v>
      </c>
      <c r="S2210" s="20">
        <f t="shared" si="172"/>
        <v>40946.882245370369</v>
      </c>
      <c r="T2210" s="20">
        <f t="shared" si="173"/>
        <v>41006.166666666664</v>
      </c>
      <c r="U2210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10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70"/>
        <v>151</v>
      </c>
      <c r="P2211">
        <f t="shared" si="171"/>
        <v>50.27</v>
      </c>
      <c r="Q2211" s="14" t="s">
        <v>8330</v>
      </c>
      <c r="R2211" t="s">
        <v>8335</v>
      </c>
      <c r="S2211" s="20">
        <f t="shared" si="172"/>
        <v>41732.479675925926</v>
      </c>
      <c r="T2211" s="20">
        <f t="shared" si="173"/>
        <v>41743.958333333336</v>
      </c>
      <c r="U2211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10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70"/>
        <v>111</v>
      </c>
      <c r="P2212">
        <f t="shared" si="171"/>
        <v>61.9</v>
      </c>
      <c r="Q2212" s="14" t="s">
        <v>8330</v>
      </c>
      <c r="R2212" t="s">
        <v>8335</v>
      </c>
      <c r="S2212" s="20">
        <f t="shared" si="172"/>
        <v>40956.066087962965</v>
      </c>
      <c r="T2212" s="20">
        <f t="shared" si="173"/>
        <v>41013.73333333333</v>
      </c>
      <c r="U221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10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70"/>
        <v>196</v>
      </c>
      <c r="P2213">
        <f t="shared" si="171"/>
        <v>40.75</v>
      </c>
      <c r="Q2213" s="14" t="s">
        <v>8330</v>
      </c>
      <c r="R2213" t="s">
        <v>8335</v>
      </c>
      <c r="S2213" s="20">
        <f t="shared" si="172"/>
        <v>41716.785011574073</v>
      </c>
      <c r="T2213" s="20">
        <f t="shared" si="173"/>
        <v>41739.290972222225</v>
      </c>
      <c r="U221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10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70"/>
        <v>114</v>
      </c>
      <c r="P2214">
        <f t="shared" si="171"/>
        <v>55.8</v>
      </c>
      <c r="Q2214" s="14" t="s">
        <v>8330</v>
      </c>
      <c r="R2214" t="s">
        <v>8335</v>
      </c>
      <c r="S2214" s="20">
        <f t="shared" si="172"/>
        <v>41548.747418981482</v>
      </c>
      <c r="T2214" s="20">
        <f t="shared" si="173"/>
        <v>41582.041666666664</v>
      </c>
      <c r="U2214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10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70"/>
        <v>200</v>
      </c>
      <c r="P2215">
        <f t="shared" si="171"/>
        <v>10</v>
      </c>
      <c r="Q2215" s="14" t="s">
        <v>8330</v>
      </c>
      <c r="R2215" t="s">
        <v>8335</v>
      </c>
      <c r="S2215" s="20">
        <f t="shared" si="172"/>
        <v>42109.826145833329</v>
      </c>
      <c r="T2215" s="20">
        <f t="shared" si="173"/>
        <v>42139.826145833329</v>
      </c>
      <c r="U2215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10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70"/>
        <v>293</v>
      </c>
      <c r="P2216">
        <f t="shared" si="171"/>
        <v>73.13</v>
      </c>
      <c r="Q2216" s="14" t="s">
        <v>8330</v>
      </c>
      <c r="R2216" t="s">
        <v>8335</v>
      </c>
      <c r="S2216" s="20">
        <f t="shared" si="172"/>
        <v>41646.792222222226</v>
      </c>
      <c r="T2216" s="20">
        <f t="shared" si="173"/>
        <v>41676.792222222226</v>
      </c>
      <c r="U2216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10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70"/>
        <v>156</v>
      </c>
      <c r="P2217">
        <f t="shared" si="171"/>
        <v>26.06</v>
      </c>
      <c r="Q2217" s="14" t="s">
        <v>8330</v>
      </c>
      <c r="R2217" t="s">
        <v>8335</v>
      </c>
      <c r="S2217" s="20">
        <f t="shared" si="172"/>
        <v>40958.717268518521</v>
      </c>
      <c r="T2217" s="20">
        <f t="shared" si="173"/>
        <v>40981.290972222225</v>
      </c>
      <c r="U2217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10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70"/>
        <v>106</v>
      </c>
      <c r="P2218">
        <f t="shared" si="171"/>
        <v>22.64</v>
      </c>
      <c r="Q2218" s="14" t="s">
        <v>8330</v>
      </c>
      <c r="R2218" t="s">
        <v>8335</v>
      </c>
      <c r="S2218" s="20">
        <f t="shared" si="172"/>
        <v>42194.751678240747</v>
      </c>
      <c r="T2218" s="20">
        <f t="shared" si="173"/>
        <v>42208.751678240747</v>
      </c>
      <c r="U2218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10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70"/>
        <v>101</v>
      </c>
      <c r="P2219">
        <f t="shared" si="171"/>
        <v>47.22</v>
      </c>
      <c r="Q2219" s="14" t="s">
        <v>8330</v>
      </c>
      <c r="R2219" t="s">
        <v>8335</v>
      </c>
      <c r="S2219" s="20">
        <f t="shared" si="172"/>
        <v>42299.776770833334</v>
      </c>
      <c r="T2219" s="20">
        <f t="shared" si="173"/>
        <v>42310.333333333328</v>
      </c>
      <c r="U2219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10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70"/>
        <v>123</v>
      </c>
      <c r="P2220">
        <f t="shared" si="171"/>
        <v>32.32</v>
      </c>
      <c r="Q2220" s="14" t="s">
        <v>8330</v>
      </c>
      <c r="R2220" t="s">
        <v>8335</v>
      </c>
      <c r="S2220" s="20">
        <f t="shared" si="172"/>
        <v>41127.812303240738</v>
      </c>
      <c r="T2220" s="20">
        <f t="shared" si="173"/>
        <v>41150</v>
      </c>
      <c r="U2220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10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70"/>
        <v>102</v>
      </c>
      <c r="P2221">
        <f t="shared" si="171"/>
        <v>53.42</v>
      </c>
      <c r="Q2221" s="14" t="s">
        <v>8330</v>
      </c>
      <c r="R2221" t="s">
        <v>8335</v>
      </c>
      <c r="S2221" s="20">
        <f t="shared" si="172"/>
        <v>42205.718888888892</v>
      </c>
      <c r="T2221" s="20">
        <f t="shared" si="173"/>
        <v>42235.718888888892</v>
      </c>
      <c r="U2221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10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70"/>
        <v>101</v>
      </c>
      <c r="P2222">
        <f t="shared" si="171"/>
        <v>51.3</v>
      </c>
      <c r="Q2222" s="14" t="s">
        <v>8330</v>
      </c>
      <c r="R2222" t="s">
        <v>8335</v>
      </c>
      <c r="S2222" s="20">
        <f t="shared" si="172"/>
        <v>41452.060601851852</v>
      </c>
      <c r="T2222" s="20">
        <f t="shared" si="173"/>
        <v>41482.060601851852</v>
      </c>
      <c r="U22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10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70"/>
        <v>108</v>
      </c>
      <c r="P2223">
        <f t="shared" si="171"/>
        <v>37.200000000000003</v>
      </c>
      <c r="Q2223" s="14" t="s">
        <v>8338</v>
      </c>
      <c r="R2223" t="s">
        <v>8356</v>
      </c>
      <c r="S2223" s="20">
        <f t="shared" si="172"/>
        <v>42452.666770833333</v>
      </c>
      <c r="T2223" s="20">
        <f t="shared" si="173"/>
        <v>42483</v>
      </c>
      <c r="U22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10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70"/>
        <v>163</v>
      </c>
      <c r="P2224">
        <f t="shared" si="171"/>
        <v>27.1</v>
      </c>
      <c r="Q2224" s="14" t="s">
        <v>8338</v>
      </c>
      <c r="R2224" t="s">
        <v>8356</v>
      </c>
      <c r="S2224" s="20">
        <f t="shared" si="172"/>
        <v>40906.787581018521</v>
      </c>
      <c r="T2224" s="20">
        <f t="shared" si="173"/>
        <v>40936.787581018521</v>
      </c>
      <c r="U2224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10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70"/>
        <v>106</v>
      </c>
      <c r="P2225">
        <f t="shared" si="171"/>
        <v>206.31</v>
      </c>
      <c r="Q2225" s="14" t="s">
        <v>8338</v>
      </c>
      <c r="R2225" t="s">
        <v>8356</v>
      </c>
      <c r="S2225" s="20">
        <f t="shared" si="172"/>
        <v>42152.640833333338</v>
      </c>
      <c r="T2225" s="20">
        <f t="shared" si="173"/>
        <v>42182.640833333338</v>
      </c>
      <c r="U2225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10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70"/>
        <v>243</v>
      </c>
      <c r="P2226">
        <f t="shared" si="171"/>
        <v>82.15</v>
      </c>
      <c r="Q2226" s="14" t="s">
        <v>8338</v>
      </c>
      <c r="R2226" t="s">
        <v>8356</v>
      </c>
      <c r="S2226" s="20">
        <f t="shared" si="172"/>
        <v>42644.667534722219</v>
      </c>
      <c r="T2226" s="20">
        <f t="shared" si="173"/>
        <v>42672.791666666672</v>
      </c>
      <c r="U2226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10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70"/>
        <v>945</v>
      </c>
      <c r="P2227">
        <f t="shared" si="171"/>
        <v>164.8</v>
      </c>
      <c r="Q2227" s="14" t="s">
        <v>8338</v>
      </c>
      <c r="R2227" t="s">
        <v>8356</v>
      </c>
      <c r="S2227" s="20">
        <f t="shared" si="172"/>
        <v>41873.79184027778</v>
      </c>
      <c r="T2227" s="20">
        <f t="shared" si="173"/>
        <v>41903.79184027778</v>
      </c>
      <c r="U2227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10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70"/>
        <v>108</v>
      </c>
      <c r="P2228">
        <f t="shared" si="171"/>
        <v>60.82</v>
      </c>
      <c r="Q2228" s="14" t="s">
        <v>8338</v>
      </c>
      <c r="R2228" t="s">
        <v>8356</v>
      </c>
      <c r="S2228" s="20">
        <f t="shared" si="172"/>
        <v>42381.79886574074</v>
      </c>
      <c r="T2228" s="20">
        <f t="shared" si="173"/>
        <v>42412.207638888889</v>
      </c>
      <c r="U2228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10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70"/>
        <v>157</v>
      </c>
      <c r="P2229">
        <f t="shared" si="171"/>
        <v>67.97</v>
      </c>
      <c r="Q2229" s="14" t="s">
        <v>8338</v>
      </c>
      <c r="R2229" t="s">
        <v>8356</v>
      </c>
      <c r="S2229" s="20">
        <f t="shared" si="172"/>
        <v>41561.807349537034</v>
      </c>
      <c r="T2229" s="20">
        <f t="shared" si="173"/>
        <v>41591.849016203705</v>
      </c>
      <c r="U2229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10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70"/>
        <v>1174</v>
      </c>
      <c r="P2230">
        <f t="shared" si="171"/>
        <v>81.56</v>
      </c>
      <c r="Q2230" s="14" t="s">
        <v>8338</v>
      </c>
      <c r="R2230" t="s">
        <v>8356</v>
      </c>
      <c r="S2230" s="20">
        <f t="shared" si="172"/>
        <v>42202.278194444443</v>
      </c>
      <c r="T2230" s="20">
        <f t="shared" si="173"/>
        <v>42232.278194444443</v>
      </c>
      <c r="U2230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10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70"/>
        <v>171</v>
      </c>
      <c r="P2231">
        <f t="shared" si="171"/>
        <v>25.43</v>
      </c>
      <c r="Q2231" s="14" t="s">
        <v>8338</v>
      </c>
      <c r="R2231" t="s">
        <v>8356</v>
      </c>
      <c r="S2231" s="20">
        <f t="shared" si="172"/>
        <v>41484.664247685185</v>
      </c>
      <c r="T2231" s="20">
        <f t="shared" si="173"/>
        <v>41520.166666666664</v>
      </c>
      <c r="U2231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10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70"/>
        <v>126</v>
      </c>
      <c r="P2232">
        <f t="shared" si="171"/>
        <v>21.5</v>
      </c>
      <c r="Q2232" s="14" t="s">
        <v>8338</v>
      </c>
      <c r="R2232" t="s">
        <v>8356</v>
      </c>
      <c r="S2232" s="20">
        <f t="shared" si="172"/>
        <v>41724.881099537037</v>
      </c>
      <c r="T2232" s="20">
        <f t="shared" si="173"/>
        <v>41754.881099537037</v>
      </c>
      <c r="U223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10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70"/>
        <v>1212</v>
      </c>
      <c r="P2233">
        <f t="shared" si="171"/>
        <v>27.23</v>
      </c>
      <c r="Q2233" s="14" t="s">
        <v>8338</v>
      </c>
      <c r="R2233" t="s">
        <v>8356</v>
      </c>
      <c r="S2233" s="20">
        <f t="shared" si="172"/>
        <v>41423.910891203705</v>
      </c>
      <c r="T2233" s="20">
        <f t="shared" si="173"/>
        <v>41450.208333333336</v>
      </c>
      <c r="U223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10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70"/>
        <v>496</v>
      </c>
      <c r="P2234">
        <f t="shared" si="171"/>
        <v>25.09</v>
      </c>
      <c r="Q2234" s="14" t="s">
        <v>8338</v>
      </c>
      <c r="R2234" t="s">
        <v>8356</v>
      </c>
      <c r="S2234" s="20">
        <f t="shared" si="172"/>
        <v>41806.794074074074</v>
      </c>
      <c r="T2234" s="20">
        <f t="shared" si="173"/>
        <v>41839.125</v>
      </c>
      <c r="U2234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10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70"/>
        <v>332</v>
      </c>
      <c r="P2235">
        <f t="shared" si="171"/>
        <v>21.23</v>
      </c>
      <c r="Q2235" s="14" t="s">
        <v>8338</v>
      </c>
      <c r="R2235" t="s">
        <v>8356</v>
      </c>
      <c r="S2235" s="20">
        <f t="shared" si="172"/>
        <v>42331.378923611104</v>
      </c>
      <c r="T2235" s="20">
        <f t="shared" si="173"/>
        <v>42352</v>
      </c>
      <c r="U2235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10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70"/>
        <v>1165</v>
      </c>
      <c r="P2236">
        <f t="shared" si="171"/>
        <v>41.61</v>
      </c>
      <c r="Q2236" s="14" t="s">
        <v>8338</v>
      </c>
      <c r="R2236" t="s">
        <v>8356</v>
      </c>
      <c r="S2236" s="20">
        <f t="shared" si="172"/>
        <v>42710.824618055558</v>
      </c>
      <c r="T2236" s="20">
        <f t="shared" si="173"/>
        <v>42740.824618055558</v>
      </c>
      <c r="U2236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10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70"/>
        <v>153</v>
      </c>
      <c r="P2237">
        <f t="shared" si="171"/>
        <v>135.59</v>
      </c>
      <c r="Q2237" s="14" t="s">
        <v>8338</v>
      </c>
      <c r="R2237" t="s">
        <v>8356</v>
      </c>
      <c r="S2237" s="20">
        <f t="shared" si="172"/>
        <v>42062.022118055553</v>
      </c>
      <c r="T2237" s="20">
        <f t="shared" si="173"/>
        <v>42091.980451388896</v>
      </c>
      <c r="U2237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10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70"/>
        <v>537</v>
      </c>
      <c r="P2238">
        <f t="shared" si="171"/>
        <v>22.12</v>
      </c>
      <c r="Q2238" s="14" t="s">
        <v>8338</v>
      </c>
      <c r="R2238" t="s">
        <v>8356</v>
      </c>
      <c r="S2238" s="20">
        <f t="shared" si="172"/>
        <v>42371.617164351846</v>
      </c>
      <c r="T2238" s="20">
        <f t="shared" si="173"/>
        <v>42401.617164351846</v>
      </c>
      <c r="U2238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10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70"/>
        <v>353</v>
      </c>
      <c r="P2239">
        <f t="shared" si="171"/>
        <v>64.63</v>
      </c>
      <c r="Q2239" s="14" t="s">
        <v>8338</v>
      </c>
      <c r="R2239" t="s">
        <v>8356</v>
      </c>
      <c r="S2239" s="20">
        <f t="shared" si="172"/>
        <v>41915.003275462965</v>
      </c>
      <c r="T2239" s="20">
        <f t="shared" si="173"/>
        <v>41955.332638888889</v>
      </c>
      <c r="U2239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10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70"/>
        <v>137</v>
      </c>
      <c r="P2240">
        <f t="shared" si="171"/>
        <v>69.569999999999993</v>
      </c>
      <c r="Q2240" s="14" t="s">
        <v>8338</v>
      </c>
      <c r="R2240" t="s">
        <v>8356</v>
      </c>
      <c r="S2240" s="20">
        <f t="shared" si="172"/>
        <v>42774.621712962966</v>
      </c>
      <c r="T2240" s="20">
        <f t="shared" si="173"/>
        <v>42804.621712962966</v>
      </c>
      <c r="U2240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10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70"/>
        <v>128</v>
      </c>
      <c r="P2241">
        <f t="shared" si="171"/>
        <v>75.13</v>
      </c>
      <c r="Q2241" s="14" t="s">
        <v>8338</v>
      </c>
      <c r="R2241" t="s">
        <v>8356</v>
      </c>
      <c r="S2241" s="20">
        <f t="shared" si="172"/>
        <v>41572.958495370374</v>
      </c>
      <c r="T2241" s="20">
        <f t="shared" si="173"/>
        <v>41609.168055555558</v>
      </c>
      <c r="U2241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10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4" t="s">
        <v>8338</v>
      </c>
      <c r="R2242" t="s">
        <v>8356</v>
      </c>
      <c r="S2242" s="20">
        <f t="shared" ref="S2242:S2305" si="177">(((J2242/60)/60)/24)+DATE(1970,1,1)</f>
        <v>42452.825740740736</v>
      </c>
      <c r="T2242" s="20">
        <f t="shared" ref="T2242:T2305" si="178">(((I2242/60)/60)/24)+DATE(1970,1,1)</f>
        <v>42482.825740740736</v>
      </c>
      <c r="U224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10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si="175"/>
        <v>806</v>
      </c>
      <c r="P2243">
        <f t="shared" si="176"/>
        <v>49.47</v>
      </c>
      <c r="Q2243" s="14" t="s">
        <v>8338</v>
      </c>
      <c r="R2243" t="s">
        <v>8356</v>
      </c>
      <c r="S2243" s="20">
        <f t="shared" si="177"/>
        <v>42766.827546296292</v>
      </c>
      <c r="T2243" s="20">
        <f t="shared" si="178"/>
        <v>42796.827546296292</v>
      </c>
      <c r="U224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10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75"/>
        <v>1360</v>
      </c>
      <c r="P2244">
        <f t="shared" si="176"/>
        <v>53.87</v>
      </c>
      <c r="Q2244" s="14" t="s">
        <v>8338</v>
      </c>
      <c r="R2244" t="s">
        <v>8356</v>
      </c>
      <c r="S2244" s="20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10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75"/>
        <v>930250</v>
      </c>
      <c r="P2245">
        <f t="shared" si="176"/>
        <v>4.57</v>
      </c>
      <c r="Q2245" s="14" t="s">
        <v>8338</v>
      </c>
      <c r="R2245" t="s">
        <v>8356</v>
      </c>
      <c r="S2245" s="20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10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75"/>
        <v>377</v>
      </c>
      <c r="P2246">
        <f t="shared" si="176"/>
        <v>65</v>
      </c>
      <c r="Q2246" s="14" t="s">
        <v>8338</v>
      </c>
      <c r="R2246" t="s">
        <v>8356</v>
      </c>
      <c r="S2246" s="20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10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75"/>
        <v>2647</v>
      </c>
      <c r="P2247">
        <f t="shared" si="176"/>
        <v>53.48</v>
      </c>
      <c r="Q2247" s="14" t="s">
        <v>8338</v>
      </c>
      <c r="R2247" t="s">
        <v>8356</v>
      </c>
      <c r="S2247" s="20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10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75"/>
        <v>100</v>
      </c>
      <c r="P2248">
        <f t="shared" si="176"/>
        <v>43.91</v>
      </c>
      <c r="Q2248" s="14" t="s">
        <v>8338</v>
      </c>
      <c r="R2248" t="s">
        <v>8356</v>
      </c>
      <c r="S2248" s="20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10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75"/>
        <v>104</v>
      </c>
      <c r="P2249">
        <f t="shared" si="176"/>
        <v>50.85</v>
      </c>
      <c r="Q2249" s="14" t="s">
        <v>8338</v>
      </c>
      <c r="R2249" t="s">
        <v>8356</v>
      </c>
      <c r="S2249" s="20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10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75"/>
        <v>107</v>
      </c>
      <c r="P2250">
        <f t="shared" si="176"/>
        <v>58.63</v>
      </c>
      <c r="Q2250" s="14" t="s">
        <v>8338</v>
      </c>
      <c r="R2250" t="s">
        <v>8356</v>
      </c>
      <c r="S2250" s="20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10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75"/>
        <v>169</v>
      </c>
      <c r="P2251">
        <f t="shared" si="176"/>
        <v>32.82</v>
      </c>
      <c r="Q2251" s="14" t="s">
        <v>8338</v>
      </c>
      <c r="R2251" t="s">
        <v>8356</v>
      </c>
      <c r="S2251" s="20">
        <f t="shared" si="177"/>
        <v>41336.703298611108</v>
      </c>
      <c r="T2251" s="20">
        <f t="shared" si="178"/>
        <v>41366.661631944444</v>
      </c>
      <c r="U2251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10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75"/>
        <v>975</v>
      </c>
      <c r="P2252">
        <f t="shared" si="176"/>
        <v>426.93</v>
      </c>
      <c r="Q2252" s="14" t="s">
        <v>8338</v>
      </c>
      <c r="R2252" t="s">
        <v>8356</v>
      </c>
      <c r="S2252" s="20">
        <f t="shared" si="177"/>
        <v>42677.005474537036</v>
      </c>
      <c r="T2252" s="20">
        <f t="shared" si="178"/>
        <v>42707.0471412037</v>
      </c>
      <c r="U225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10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75"/>
        <v>134</v>
      </c>
      <c r="P2253">
        <f t="shared" si="176"/>
        <v>23.81</v>
      </c>
      <c r="Q2253" s="14" t="s">
        <v>8338</v>
      </c>
      <c r="R2253" t="s">
        <v>8356</v>
      </c>
      <c r="S2253" s="20">
        <f t="shared" si="177"/>
        <v>41846.34579861111</v>
      </c>
      <c r="T2253" s="20">
        <f t="shared" si="178"/>
        <v>41867.34579861111</v>
      </c>
      <c r="U225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10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75"/>
        <v>272</v>
      </c>
      <c r="P2254">
        <f t="shared" si="176"/>
        <v>98.41</v>
      </c>
      <c r="Q2254" s="14" t="s">
        <v>8338</v>
      </c>
      <c r="R2254" t="s">
        <v>8356</v>
      </c>
      <c r="S2254" s="20">
        <f t="shared" si="177"/>
        <v>42573.327986111108</v>
      </c>
      <c r="T2254" s="20">
        <f t="shared" si="178"/>
        <v>42588.327986111108</v>
      </c>
      <c r="U2254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10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75"/>
        <v>113</v>
      </c>
      <c r="P2255">
        <f t="shared" si="176"/>
        <v>107.32</v>
      </c>
      <c r="Q2255" s="14" t="s">
        <v>8338</v>
      </c>
      <c r="R2255" t="s">
        <v>8356</v>
      </c>
      <c r="S2255" s="20">
        <f t="shared" si="177"/>
        <v>42296.631331018521</v>
      </c>
      <c r="T2255" s="20">
        <f t="shared" si="178"/>
        <v>42326.672997685186</v>
      </c>
      <c r="U2255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10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75"/>
        <v>460</v>
      </c>
      <c r="P2256">
        <f t="shared" si="176"/>
        <v>11.67</v>
      </c>
      <c r="Q2256" s="14" t="s">
        <v>8338</v>
      </c>
      <c r="R2256" t="s">
        <v>8356</v>
      </c>
      <c r="S2256" s="20">
        <f t="shared" si="177"/>
        <v>42752.647777777776</v>
      </c>
      <c r="T2256" s="20">
        <f t="shared" si="178"/>
        <v>42759.647777777776</v>
      </c>
      <c r="U2256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10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75"/>
        <v>287</v>
      </c>
      <c r="P2257">
        <f t="shared" si="176"/>
        <v>41.78</v>
      </c>
      <c r="Q2257" s="14" t="s">
        <v>8338</v>
      </c>
      <c r="R2257" t="s">
        <v>8356</v>
      </c>
      <c r="S2257" s="20">
        <f t="shared" si="177"/>
        <v>42467.951979166668</v>
      </c>
      <c r="T2257" s="20">
        <f t="shared" si="178"/>
        <v>42497.951979166668</v>
      </c>
      <c r="U2257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10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75"/>
        <v>223</v>
      </c>
      <c r="P2258">
        <f t="shared" si="176"/>
        <v>21.38</v>
      </c>
      <c r="Q2258" s="14" t="s">
        <v>8338</v>
      </c>
      <c r="R2258" t="s">
        <v>8356</v>
      </c>
      <c r="S2258" s="20">
        <f t="shared" si="177"/>
        <v>42682.451921296291</v>
      </c>
      <c r="T2258" s="20">
        <f t="shared" si="178"/>
        <v>42696.451921296291</v>
      </c>
      <c r="U2258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10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75"/>
        <v>636</v>
      </c>
      <c r="P2259">
        <f t="shared" si="176"/>
        <v>94.1</v>
      </c>
      <c r="Q2259" s="14" t="s">
        <v>8338</v>
      </c>
      <c r="R2259" t="s">
        <v>8356</v>
      </c>
      <c r="S2259" s="20">
        <f t="shared" si="177"/>
        <v>42505.936678240745</v>
      </c>
      <c r="T2259" s="20">
        <f t="shared" si="178"/>
        <v>42540.958333333328</v>
      </c>
      <c r="U2259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10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75"/>
        <v>147</v>
      </c>
      <c r="P2260">
        <f t="shared" si="176"/>
        <v>15.72</v>
      </c>
      <c r="Q2260" s="14" t="s">
        <v>8338</v>
      </c>
      <c r="R2260" t="s">
        <v>8356</v>
      </c>
      <c r="S2260" s="20">
        <f t="shared" si="177"/>
        <v>42136.75100694444</v>
      </c>
      <c r="T2260" s="20">
        <f t="shared" si="178"/>
        <v>42166.75100694444</v>
      </c>
      <c r="U2260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10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75"/>
        <v>1867</v>
      </c>
      <c r="P2261">
        <f t="shared" si="176"/>
        <v>90.64</v>
      </c>
      <c r="Q2261" s="14" t="s">
        <v>8338</v>
      </c>
      <c r="R2261" t="s">
        <v>8356</v>
      </c>
      <c r="S2261" s="20">
        <f t="shared" si="177"/>
        <v>42702.804814814815</v>
      </c>
      <c r="T2261" s="20">
        <f t="shared" si="178"/>
        <v>42712.804814814815</v>
      </c>
      <c r="U2261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10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75"/>
        <v>327</v>
      </c>
      <c r="P2262">
        <f t="shared" si="176"/>
        <v>97.3</v>
      </c>
      <c r="Q2262" s="14" t="s">
        <v>8338</v>
      </c>
      <c r="R2262" t="s">
        <v>8356</v>
      </c>
      <c r="S2262" s="20">
        <f t="shared" si="177"/>
        <v>41695.016782407409</v>
      </c>
      <c r="T2262" s="20">
        <f t="shared" si="178"/>
        <v>41724.975115740745</v>
      </c>
      <c r="U226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10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75"/>
        <v>780</v>
      </c>
      <c r="P2263">
        <f t="shared" si="176"/>
        <v>37.119999999999997</v>
      </c>
      <c r="Q2263" s="14" t="s">
        <v>8338</v>
      </c>
      <c r="R2263" t="s">
        <v>8356</v>
      </c>
      <c r="S2263" s="20">
        <f t="shared" si="177"/>
        <v>42759.724768518514</v>
      </c>
      <c r="T2263" s="20">
        <f t="shared" si="178"/>
        <v>42780.724768518514</v>
      </c>
      <c r="U226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10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75"/>
        <v>154</v>
      </c>
      <c r="P2264">
        <f t="shared" si="176"/>
        <v>28.1</v>
      </c>
      <c r="Q2264" s="14" t="s">
        <v>8338</v>
      </c>
      <c r="R2264" t="s">
        <v>8356</v>
      </c>
      <c r="S2264" s="20">
        <f t="shared" si="177"/>
        <v>41926.585162037038</v>
      </c>
      <c r="T2264" s="20">
        <f t="shared" si="178"/>
        <v>41961</v>
      </c>
      <c r="U2264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10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75"/>
        <v>116</v>
      </c>
      <c r="P2265">
        <f t="shared" si="176"/>
        <v>144.43</v>
      </c>
      <c r="Q2265" s="14" t="s">
        <v>8338</v>
      </c>
      <c r="R2265" t="s">
        <v>8356</v>
      </c>
      <c r="S2265" s="20">
        <f t="shared" si="177"/>
        <v>42014.832326388889</v>
      </c>
      <c r="T2265" s="20">
        <f t="shared" si="178"/>
        <v>42035.832326388889</v>
      </c>
      <c r="U2265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10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75"/>
        <v>180</v>
      </c>
      <c r="P2266">
        <f t="shared" si="176"/>
        <v>24.27</v>
      </c>
      <c r="Q2266" s="14" t="s">
        <v>8338</v>
      </c>
      <c r="R2266" t="s">
        <v>8356</v>
      </c>
      <c r="S2266" s="20">
        <f t="shared" si="177"/>
        <v>42496.582337962958</v>
      </c>
      <c r="T2266" s="20">
        <f t="shared" si="178"/>
        <v>42513.125</v>
      </c>
      <c r="U2266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10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75"/>
        <v>299</v>
      </c>
      <c r="P2267">
        <f t="shared" si="176"/>
        <v>35.119999999999997</v>
      </c>
      <c r="Q2267" s="14" t="s">
        <v>8338</v>
      </c>
      <c r="R2267" t="s">
        <v>8356</v>
      </c>
      <c r="S2267" s="20">
        <f t="shared" si="177"/>
        <v>42689.853090277778</v>
      </c>
      <c r="T2267" s="20">
        <f t="shared" si="178"/>
        <v>42696.853090277778</v>
      </c>
      <c r="U2267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10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75"/>
        <v>320</v>
      </c>
      <c r="P2268">
        <f t="shared" si="176"/>
        <v>24.76</v>
      </c>
      <c r="Q2268" s="14" t="s">
        <v>8338</v>
      </c>
      <c r="R2268" t="s">
        <v>8356</v>
      </c>
      <c r="S2268" s="20">
        <f t="shared" si="177"/>
        <v>42469.874907407408</v>
      </c>
      <c r="T2268" s="20">
        <f t="shared" si="178"/>
        <v>42487.083333333328</v>
      </c>
      <c r="U2268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10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75"/>
        <v>381</v>
      </c>
      <c r="P2269">
        <f t="shared" si="176"/>
        <v>188.38</v>
      </c>
      <c r="Q2269" s="14" t="s">
        <v>8338</v>
      </c>
      <c r="R2269" t="s">
        <v>8356</v>
      </c>
      <c r="S2269" s="20">
        <f t="shared" si="177"/>
        <v>41968.829826388886</v>
      </c>
      <c r="T2269" s="20">
        <f t="shared" si="178"/>
        <v>41994.041666666672</v>
      </c>
      <c r="U2269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10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75"/>
        <v>103</v>
      </c>
      <c r="P2270">
        <f t="shared" si="176"/>
        <v>148.08000000000001</v>
      </c>
      <c r="Q2270" s="14" t="s">
        <v>8338</v>
      </c>
      <c r="R2270" t="s">
        <v>8356</v>
      </c>
      <c r="S2270" s="20">
        <f t="shared" si="177"/>
        <v>42776.082349537035</v>
      </c>
      <c r="T2270" s="20">
        <f t="shared" si="178"/>
        <v>42806.082349537035</v>
      </c>
      <c r="U2270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10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75"/>
        <v>1802</v>
      </c>
      <c r="P2271">
        <f t="shared" si="176"/>
        <v>49.93</v>
      </c>
      <c r="Q2271" s="14" t="s">
        <v>8338</v>
      </c>
      <c r="R2271" t="s">
        <v>8356</v>
      </c>
      <c r="S2271" s="20">
        <f t="shared" si="177"/>
        <v>42776.704432870371</v>
      </c>
      <c r="T2271" s="20">
        <f t="shared" si="178"/>
        <v>42801.208333333328</v>
      </c>
      <c r="U2271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10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75"/>
        <v>720</v>
      </c>
      <c r="P2272">
        <f t="shared" si="176"/>
        <v>107.82</v>
      </c>
      <c r="Q2272" s="14" t="s">
        <v>8338</v>
      </c>
      <c r="R2272" t="s">
        <v>8356</v>
      </c>
      <c r="S2272" s="20">
        <f t="shared" si="177"/>
        <v>42725.869363425925</v>
      </c>
      <c r="T2272" s="20">
        <f t="shared" si="178"/>
        <v>42745.915972222225</v>
      </c>
      <c r="U227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10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75"/>
        <v>283</v>
      </c>
      <c r="P2273">
        <f t="shared" si="176"/>
        <v>42.63</v>
      </c>
      <c r="Q2273" s="14" t="s">
        <v>8338</v>
      </c>
      <c r="R2273" t="s">
        <v>8356</v>
      </c>
      <c r="S2273" s="20">
        <f t="shared" si="177"/>
        <v>42684.000046296293</v>
      </c>
      <c r="T2273" s="20">
        <f t="shared" si="178"/>
        <v>42714.000046296293</v>
      </c>
      <c r="U227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10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75"/>
        <v>1357</v>
      </c>
      <c r="P2274">
        <f t="shared" si="176"/>
        <v>14.37</v>
      </c>
      <c r="Q2274" s="14" t="s">
        <v>8338</v>
      </c>
      <c r="R2274" t="s">
        <v>8356</v>
      </c>
      <c r="S2274" s="20">
        <f t="shared" si="177"/>
        <v>42315.699490740735</v>
      </c>
      <c r="T2274" s="20">
        <f t="shared" si="178"/>
        <v>42345.699490740735</v>
      </c>
      <c r="U2274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10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75"/>
        <v>220</v>
      </c>
      <c r="P2275">
        <f t="shared" si="176"/>
        <v>37.479999999999997</v>
      </c>
      <c r="Q2275" s="14" t="s">
        <v>8338</v>
      </c>
      <c r="R2275" t="s">
        <v>8356</v>
      </c>
      <c r="S2275" s="20">
        <f t="shared" si="177"/>
        <v>42781.549097222218</v>
      </c>
      <c r="T2275" s="20">
        <f t="shared" si="178"/>
        <v>42806.507430555561</v>
      </c>
      <c r="U2275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10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75"/>
        <v>120</v>
      </c>
      <c r="P2276">
        <f t="shared" si="176"/>
        <v>30.2</v>
      </c>
      <c r="Q2276" s="14" t="s">
        <v>8338</v>
      </c>
      <c r="R2276" t="s">
        <v>8356</v>
      </c>
      <c r="S2276" s="20">
        <f t="shared" si="177"/>
        <v>41663.500659722224</v>
      </c>
      <c r="T2276" s="20">
        <f t="shared" si="178"/>
        <v>41693.500659722224</v>
      </c>
      <c r="U2276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10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75"/>
        <v>408</v>
      </c>
      <c r="P2277">
        <f t="shared" si="176"/>
        <v>33.549999999999997</v>
      </c>
      <c r="Q2277" s="14" t="s">
        <v>8338</v>
      </c>
      <c r="R2277" t="s">
        <v>8356</v>
      </c>
      <c r="S2277" s="20">
        <f t="shared" si="177"/>
        <v>41965.616655092599</v>
      </c>
      <c r="T2277" s="20">
        <f t="shared" si="178"/>
        <v>41995.616655092599</v>
      </c>
      <c r="U2277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10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75"/>
        <v>106</v>
      </c>
      <c r="P2278">
        <f t="shared" si="176"/>
        <v>64.75</v>
      </c>
      <c r="Q2278" s="14" t="s">
        <v>8338</v>
      </c>
      <c r="R2278" t="s">
        <v>8356</v>
      </c>
      <c r="S2278" s="20">
        <f t="shared" si="177"/>
        <v>41614.651493055557</v>
      </c>
      <c r="T2278" s="20">
        <f t="shared" si="178"/>
        <v>41644.651493055557</v>
      </c>
      <c r="U2278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10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75"/>
        <v>141</v>
      </c>
      <c r="P2279">
        <f t="shared" si="176"/>
        <v>57.93</v>
      </c>
      <c r="Q2279" s="14" t="s">
        <v>8338</v>
      </c>
      <c r="R2279" t="s">
        <v>8356</v>
      </c>
      <c r="S2279" s="20">
        <f t="shared" si="177"/>
        <v>40936.678506944445</v>
      </c>
      <c r="T2279" s="20">
        <f t="shared" si="178"/>
        <v>40966.678506944445</v>
      </c>
      <c r="U2279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10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75"/>
        <v>271</v>
      </c>
      <c r="P2280">
        <f t="shared" si="176"/>
        <v>53.08</v>
      </c>
      <c r="Q2280" s="14" t="s">
        <v>8338</v>
      </c>
      <c r="R2280" t="s">
        <v>8356</v>
      </c>
      <c r="S2280" s="20">
        <f t="shared" si="177"/>
        <v>42338.709108796291</v>
      </c>
      <c r="T2280" s="20">
        <f t="shared" si="178"/>
        <v>42372.957638888889</v>
      </c>
      <c r="U2280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10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75"/>
        <v>154</v>
      </c>
      <c r="P2281">
        <f t="shared" si="176"/>
        <v>48.06</v>
      </c>
      <c r="Q2281" s="14" t="s">
        <v>8338</v>
      </c>
      <c r="R2281" t="s">
        <v>8356</v>
      </c>
      <c r="S2281" s="20">
        <f t="shared" si="177"/>
        <v>42020.806701388887</v>
      </c>
      <c r="T2281" s="20">
        <f t="shared" si="178"/>
        <v>42039.166666666672</v>
      </c>
      <c r="U2281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10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75"/>
        <v>404</v>
      </c>
      <c r="P2282">
        <f t="shared" si="176"/>
        <v>82.4</v>
      </c>
      <c r="Q2282" s="14" t="s">
        <v>8338</v>
      </c>
      <c r="R2282" t="s">
        <v>8356</v>
      </c>
      <c r="S2282" s="20">
        <f t="shared" si="177"/>
        <v>42234.624895833331</v>
      </c>
      <c r="T2282" s="20">
        <f t="shared" si="178"/>
        <v>42264.624895833331</v>
      </c>
      <c r="U228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10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75"/>
        <v>185</v>
      </c>
      <c r="P2283">
        <f t="shared" si="176"/>
        <v>50.45</v>
      </c>
      <c r="Q2283" s="14" t="s">
        <v>8330</v>
      </c>
      <c r="R2283" t="s">
        <v>8331</v>
      </c>
      <c r="S2283" s="20">
        <f t="shared" si="177"/>
        <v>40687.285844907405</v>
      </c>
      <c r="T2283" s="20">
        <f t="shared" si="178"/>
        <v>40749.284722222219</v>
      </c>
      <c r="U228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10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75"/>
        <v>185</v>
      </c>
      <c r="P2284">
        <f t="shared" si="176"/>
        <v>115.83</v>
      </c>
      <c r="Q2284" s="14" t="s">
        <v>8330</v>
      </c>
      <c r="R2284" t="s">
        <v>8331</v>
      </c>
      <c r="S2284" s="20">
        <f t="shared" si="177"/>
        <v>42323.17460648148</v>
      </c>
      <c r="T2284" s="20">
        <f t="shared" si="178"/>
        <v>42383.17460648148</v>
      </c>
      <c r="U2284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10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75"/>
        <v>101</v>
      </c>
      <c r="P2285">
        <f t="shared" si="176"/>
        <v>63.03</v>
      </c>
      <c r="Q2285" s="14" t="s">
        <v>8330</v>
      </c>
      <c r="R2285" t="s">
        <v>8331</v>
      </c>
      <c r="S2285" s="20">
        <f t="shared" si="177"/>
        <v>40978.125046296293</v>
      </c>
      <c r="T2285" s="20">
        <f t="shared" si="178"/>
        <v>41038.083379629628</v>
      </c>
      <c r="U2285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10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75"/>
        <v>106</v>
      </c>
      <c r="P2286">
        <f t="shared" si="176"/>
        <v>108.02</v>
      </c>
      <c r="Q2286" s="14" t="s">
        <v>8330</v>
      </c>
      <c r="R2286" t="s">
        <v>8331</v>
      </c>
      <c r="S2286" s="20">
        <f t="shared" si="177"/>
        <v>40585.796817129631</v>
      </c>
      <c r="T2286" s="20">
        <f t="shared" si="178"/>
        <v>40614.166666666664</v>
      </c>
      <c r="U2286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10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75"/>
        <v>121</v>
      </c>
      <c r="P2287">
        <f t="shared" si="176"/>
        <v>46.09</v>
      </c>
      <c r="Q2287" s="14" t="s">
        <v>8330</v>
      </c>
      <c r="R2287" t="s">
        <v>8331</v>
      </c>
      <c r="S2287" s="20">
        <f t="shared" si="177"/>
        <v>41059.185682870368</v>
      </c>
      <c r="T2287" s="20">
        <f t="shared" si="178"/>
        <v>41089.185682870368</v>
      </c>
      <c r="U2287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10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75"/>
        <v>100</v>
      </c>
      <c r="P2288">
        <f t="shared" si="176"/>
        <v>107.21</v>
      </c>
      <c r="Q2288" s="14" t="s">
        <v>8330</v>
      </c>
      <c r="R2288" t="s">
        <v>8331</v>
      </c>
      <c r="S2288" s="20">
        <f t="shared" si="177"/>
        <v>41494.963587962964</v>
      </c>
      <c r="T2288" s="20">
        <f t="shared" si="178"/>
        <v>41523.165972222225</v>
      </c>
      <c r="U2288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10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75"/>
        <v>120</v>
      </c>
      <c r="P2289">
        <f t="shared" si="176"/>
        <v>50.93</v>
      </c>
      <c r="Q2289" s="14" t="s">
        <v>8330</v>
      </c>
      <c r="R2289" t="s">
        <v>8331</v>
      </c>
      <c r="S2289" s="20">
        <f t="shared" si="177"/>
        <v>41792.667361111111</v>
      </c>
      <c r="T2289" s="20">
        <f t="shared" si="178"/>
        <v>41813.667361111111</v>
      </c>
      <c r="U2289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10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75"/>
        <v>100</v>
      </c>
      <c r="P2290">
        <f t="shared" si="176"/>
        <v>40.04</v>
      </c>
      <c r="Q2290" s="14" t="s">
        <v>8330</v>
      </c>
      <c r="R2290" t="s">
        <v>8331</v>
      </c>
      <c r="S2290" s="20">
        <f t="shared" si="177"/>
        <v>41067.827418981484</v>
      </c>
      <c r="T2290" s="20">
        <f t="shared" si="178"/>
        <v>41086.75</v>
      </c>
      <c r="U2290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10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75"/>
        <v>107</v>
      </c>
      <c r="P2291">
        <f t="shared" si="176"/>
        <v>64.44</v>
      </c>
      <c r="Q2291" s="14" t="s">
        <v>8330</v>
      </c>
      <c r="R2291" t="s">
        <v>8331</v>
      </c>
      <c r="S2291" s="20">
        <f t="shared" si="177"/>
        <v>41571.998379629629</v>
      </c>
      <c r="T2291" s="20">
        <f t="shared" si="178"/>
        <v>41614.973611111112</v>
      </c>
      <c r="U2291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10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75"/>
        <v>104</v>
      </c>
      <c r="P2292">
        <f t="shared" si="176"/>
        <v>53.83</v>
      </c>
      <c r="Q2292" s="14" t="s">
        <v>8330</v>
      </c>
      <c r="R2292" t="s">
        <v>8331</v>
      </c>
      <c r="S2292" s="20">
        <f t="shared" si="177"/>
        <v>40070.253819444442</v>
      </c>
      <c r="T2292" s="20">
        <f t="shared" si="178"/>
        <v>40148.708333333336</v>
      </c>
      <c r="U229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10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75"/>
        <v>173</v>
      </c>
      <c r="P2293">
        <f t="shared" si="176"/>
        <v>100.47</v>
      </c>
      <c r="Q2293" s="14" t="s">
        <v>8330</v>
      </c>
      <c r="R2293" t="s">
        <v>8331</v>
      </c>
      <c r="S2293" s="20">
        <f t="shared" si="177"/>
        <v>40987.977060185185</v>
      </c>
      <c r="T2293" s="20">
        <f t="shared" si="178"/>
        <v>41022.166666666664</v>
      </c>
      <c r="U229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10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75"/>
        <v>107</v>
      </c>
      <c r="P2294">
        <f t="shared" si="176"/>
        <v>46.63</v>
      </c>
      <c r="Q2294" s="14" t="s">
        <v>8330</v>
      </c>
      <c r="R2294" t="s">
        <v>8331</v>
      </c>
      <c r="S2294" s="20">
        <f t="shared" si="177"/>
        <v>40987.697638888887</v>
      </c>
      <c r="T2294" s="20">
        <f t="shared" si="178"/>
        <v>41017.697638888887</v>
      </c>
      <c r="U2294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10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75"/>
        <v>108</v>
      </c>
      <c r="P2295">
        <f t="shared" si="176"/>
        <v>34.07</v>
      </c>
      <c r="Q2295" s="14" t="s">
        <v>8330</v>
      </c>
      <c r="R2295" t="s">
        <v>8331</v>
      </c>
      <c r="S2295" s="20">
        <f t="shared" si="177"/>
        <v>41151.708321759259</v>
      </c>
      <c r="T2295" s="20">
        <f t="shared" si="178"/>
        <v>41177.165972222225</v>
      </c>
      <c r="U2295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10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75"/>
        <v>146</v>
      </c>
      <c r="P2296">
        <f t="shared" si="176"/>
        <v>65.209999999999994</v>
      </c>
      <c r="Q2296" s="14" t="s">
        <v>8330</v>
      </c>
      <c r="R2296" t="s">
        <v>8331</v>
      </c>
      <c r="S2296" s="20">
        <f t="shared" si="177"/>
        <v>41264.72314814815</v>
      </c>
      <c r="T2296" s="20">
        <f t="shared" si="178"/>
        <v>41294.72314814815</v>
      </c>
      <c r="U2296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10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75"/>
        <v>125</v>
      </c>
      <c r="P2297">
        <f t="shared" si="176"/>
        <v>44.21</v>
      </c>
      <c r="Q2297" s="14" t="s">
        <v>8330</v>
      </c>
      <c r="R2297" t="s">
        <v>8331</v>
      </c>
      <c r="S2297" s="20">
        <f t="shared" si="177"/>
        <v>41270.954351851848</v>
      </c>
      <c r="T2297" s="20">
        <f t="shared" si="178"/>
        <v>41300.954351851848</v>
      </c>
      <c r="U2297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10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75"/>
        <v>149</v>
      </c>
      <c r="P2298">
        <f t="shared" si="176"/>
        <v>71.97</v>
      </c>
      <c r="Q2298" s="14" t="s">
        <v>8330</v>
      </c>
      <c r="R2298" t="s">
        <v>8331</v>
      </c>
      <c r="S2298" s="20">
        <f t="shared" si="177"/>
        <v>40927.731782407405</v>
      </c>
      <c r="T2298" s="20">
        <f t="shared" si="178"/>
        <v>40962.731782407405</v>
      </c>
      <c r="U2298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10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75"/>
        <v>101</v>
      </c>
      <c r="P2299">
        <f t="shared" si="176"/>
        <v>52.95</v>
      </c>
      <c r="Q2299" s="14" t="s">
        <v>8330</v>
      </c>
      <c r="R2299" t="s">
        <v>8331</v>
      </c>
      <c r="S2299" s="20">
        <f t="shared" si="177"/>
        <v>40948.042233796295</v>
      </c>
      <c r="T2299" s="20">
        <f t="shared" si="178"/>
        <v>40982.165972222225</v>
      </c>
      <c r="U2299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10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75"/>
        <v>105</v>
      </c>
      <c r="P2300">
        <f t="shared" si="176"/>
        <v>109.45</v>
      </c>
      <c r="Q2300" s="14" t="s">
        <v>8330</v>
      </c>
      <c r="R2300" t="s">
        <v>8331</v>
      </c>
      <c r="S2300" s="20">
        <f t="shared" si="177"/>
        <v>41694.84065972222</v>
      </c>
      <c r="T2300" s="20">
        <f t="shared" si="178"/>
        <v>41724.798993055556</v>
      </c>
      <c r="U2300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10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75"/>
        <v>350</v>
      </c>
      <c r="P2301">
        <f t="shared" si="176"/>
        <v>75.040000000000006</v>
      </c>
      <c r="Q2301" s="14" t="s">
        <v>8330</v>
      </c>
      <c r="R2301" t="s">
        <v>8331</v>
      </c>
      <c r="S2301" s="20">
        <f t="shared" si="177"/>
        <v>40565.032511574071</v>
      </c>
      <c r="T2301" s="20">
        <f t="shared" si="178"/>
        <v>40580.032511574071</v>
      </c>
      <c r="U2301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10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75"/>
        <v>101</v>
      </c>
      <c r="P2302">
        <f t="shared" si="176"/>
        <v>115.71</v>
      </c>
      <c r="Q2302" s="14" t="s">
        <v>8330</v>
      </c>
      <c r="R2302" t="s">
        <v>8331</v>
      </c>
      <c r="S2302" s="20">
        <f t="shared" si="177"/>
        <v>41074.727037037039</v>
      </c>
      <c r="T2302" s="20">
        <f t="shared" si="178"/>
        <v>41088.727037037039</v>
      </c>
      <c r="U230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10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75"/>
        <v>134</v>
      </c>
      <c r="P2303">
        <f t="shared" si="176"/>
        <v>31.66</v>
      </c>
      <c r="Q2303" s="14" t="s">
        <v>8330</v>
      </c>
      <c r="R2303" t="s">
        <v>8334</v>
      </c>
      <c r="S2303" s="20">
        <f t="shared" si="177"/>
        <v>41416.146944444445</v>
      </c>
      <c r="T2303" s="20">
        <f t="shared" si="178"/>
        <v>41446.146944444445</v>
      </c>
      <c r="U230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10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75"/>
        <v>171</v>
      </c>
      <c r="P2304">
        <f t="shared" si="176"/>
        <v>46.18</v>
      </c>
      <c r="Q2304" s="14" t="s">
        <v>8330</v>
      </c>
      <c r="R2304" t="s">
        <v>8334</v>
      </c>
      <c r="S2304" s="20">
        <f t="shared" si="177"/>
        <v>41605.868449074071</v>
      </c>
      <c r="T2304" s="20">
        <f t="shared" si="178"/>
        <v>41639.291666666664</v>
      </c>
      <c r="U2304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10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75"/>
        <v>109</v>
      </c>
      <c r="P2305">
        <f t="shared" si="176"/>
        <v>68.48</v>
      </c>
      <c r="Q2305" s="14" t="s">
        <v>8330</v>
      </c>
      <c r="R2305" t="s">
        <v>8334</v>
      </c>
      <c r="S2305" s="20">
        <f t="shared" si="177"/>
        <v>40850.111064814817</v>
      </c>
      <c r="T2305" s="20">
        <f t="shared" si="178"/>
        <v>40890.152731481481</v>
      </c>
      <c r="U2305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10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ref="O2306:O2369" si="180">ROUND(E2306/D2306*100,0)</f>
        <v>101</v>
      </c>
      <c r="P2306">
        <f t="shared" ref="P2306:P2369" si="181">IFERROR(ROUND(E2306/L2306,2),0)</f>
        <v>53.47</v>
      </c>
      <c r="Q2306" s="14" t="s">
        <v>8330</v>
      </c>
      <c r="R2306" t="s">
        <v>8334</v>
      </c>
      <c r="S2306" s="20">
        <f t="shared" ref="S2306:S2369" si="182">(((J2306/60)/60)/24)+DATE(1970,1,1)</f>
        <v>40502.815868055557</v>
      </c>
      <c r="T2306" s="20">
        <f t="shared" ref="T2306:T2369" si="183">(((I2306/60)/60)/24)+DATE(1970,1,1)</f>
        <v>40544.207638888889</v>
      </c>
      <c r="U2306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10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si="180"/>
        <v>101</v>
      </c>
      <c r="P2307">
        <f t="shared" si="181"/>
        <v>109.11</v>
      </c>
      <c r="Q2307" s="14" t="s">
        <v>8330</v>
      </c>
      <c r="R2307" t="s">
        <v>8334</v>
      </c>
      <c r="S2307" s="20">
        <f t="shared" si="182"/>
        <v>41834.695277777777</v>
      </c>
      <c r="T2307" s="20">
        <f t="shared" si="183"/>
        <v>41859.75</v>
      </c>
      <c r="U2307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10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80"/>
        <v>107</v>
      </c>
      <c r="P2308">
        <f t="shared" si="181"/>
        <v>51.19</v>
      </c>
      <c r="Q2308" s="14" t="s">
        <v>8330</v>
      </c>
      <c r="R2308" t="s">
        <v>8334</v>
      </c>
      <c r="S2308" s="20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10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80"/>
        <v>107</v>
      </c>
      <c r="P2309">
        <f t="shared" si="181"/>
        <v>27.94</v>
      </c>
      <c r="Q2309" s="14" t="s">
        <v>8330</v>
      </c>
      <c r="R2309" t="s">
        <v>8334</v>
      </c>
      <c r="S2309" s="20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10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80"/>
        <v>101</v>
      </c>
      <c r="P2310">
        <f t="shared" si="181"/>
        <v>82.5</v>
      </c>
      <c r="Q2310" s="14" t="s">
        <v>8330</v>
      </c>
      <c r="R2310" t="s">
        <v>8334</v>
      </c>
      <c r="S2310" s="20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10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80"/>
        <v>107</v>
      </c>
      <c r="P2311">
        <f t="shared" si="181"/>
        <v>59.82</v>
      </c>
      <c r="Q2311" s="14" t="s">
        <v>8330</v>
      </c>
      <c r="R2311" t="s">
        <v>8334</v>
      </c>
      <c r="S2311" s="20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10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80"/>
        <v>429</v>
      </c>
      <c r="P2312">
        <f t="shared" si="181"/>
        <v>64.819999999999993</v>
      </c>
      <c r="Q2312" s="14" t="s">
        <v>8330</v>
      </c>
      <c r="R2312" t="s">
        <v>8334</v>
      </c>
      <c r="S2312" s="20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10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80"/>
        <v>104</v>
      </c>
      <c r="P2313">
        <f t="shared" si="181"/>
        <v>90.1</v>
      </c>
      <c r="Q2313" s="14" t="s">
        <v>8330</v>
      </c>
      <c r="R2313" t="s">
        <v>8334</v>
      </c>
      <c r="S2313" s="20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10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80"/>
        <v>108</v>
      </c>
      <c r="P2314">
        <f t="shared" si="181"/>
        <v>40.96</v>
      </c>
      <c r="Q2314" s="14" t="s">
        <v>8330</v>
      </c>
      <c r="R2314" t="s">
        <v>8334</v>
      </c>
      <c r="S2314" s="20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10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80"/>
        <v>176</v>
      </c>
      <c r="P2315">
        <f t="shared" si="181"/>
        <v>56</v>
      </c>
      <c r="Q2315" s="14" t="s">
        <v>8330</v>
      </c>
      <c r="R2315" t="s">
        <v>8334</v>
      </c>
      <c r="S2315" s="20">
        <f t="shared" si="182"/>
        <v>41002.958634259259</v>
      </c>
      <c r="T2315" s="20">
        <f t="shared" si="183"/>
        <v>41032.958634259259</v>
      </c>
      <c r="U2315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10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80"/>
        <v>157</v>
      </c>
      <c r="P2316">
        <f t="shared" si="181"/>
        <v>37.67</v>
      </c>
      <c r="Q2316" s="14" t="s">
        <v>8330</v>
      </c>
      <c r="R2316" t="s">
        <v>8334</v>
      </c>
      <c r="S2316" s="20">
        <f t="shared" si="182"/>
        <v>41037.551585648151</v>
      </c>
      <c r="T2316" s="20">
        <f t="shared" si="183"/>
        <v>41067.551585648151</v>
      </c>
      <c r="U2316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10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80"/>
        <v>103</v>
      </c>
      <c r="P2317">
        <f t="shared" si="181"/>
        <v>40.08</v>
      </c>
      <c r="Q2317" s="14" t="s">
        <v>8330</v>
      </c>
      <c r="R2317" t="s">
        <v>8334</v>
      </c>
      <c r="S2317" s="20">
        <f t="shared" si="182"/>
        <v>41004.72619212963</v>
      </c>
      <c r="T2317" s="20">
        <f t="shared" si="183"/>
        <v>41034.72619212963</v>
      </c>
      <c r="U2317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10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80"/>
        <v>104</v>
      </c>
      <c r="P2318">
        <f t="shared" si="181"/>
        <v>78.03</v>
      </c>
      <c r="Q2318" s="14" t="s">
        <v>8330</v>
      </c>
      <c r="R2318" t="s">
        <v>8334</v>
      </c>
      <c r="S2318" s="20">
        <f t="shared" si="182"/>
        <v>40079.725115740745</v>
      </c>
      <c r="T2318" s="20">
        <f t="shared" si="183"/>
        <v>40156.76666666667</v>
      </c>
      <c r="U2318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10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80"/>
        <v>104</v>
      </c>
      <c r="P2319">
        <f t="shared" si="181"/>
        <v>18.91</v>
      </c>
      <c r="Q2319" s="14" t="s">
        <v>8330</v>
      </c>
      <c r="R2319" t="s">
        <v>8334</v>
      </c>
      <c r="S2319" s="20">
        <f t="shared" si="182"/>
        <v>40192.542233796295</v>
      </c>
      <c r="T2319" s="20">
        <f t="shared" si="183"/>
        <v>40224.208333333336</v>
      </c>
      <c r="U2319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10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80"/>
        <v>121</v>
      </c>
      <c r="P2320">
        <f t="shared" si="181"/>
        <v>37.130000000000003</v>
      </c>
      <c r="Q2320" s="14" t="s">
        <v>8330</v>
      </c>
      <c r="R2320" t="s">
        <v>8334</v>
      </c>
      <c r="S2320" s="20">
        <f t="shared" si="182"/>
        <v>40050.643680555557</v>
      </c>
      <c r="T2320" s="20">
        <f t="shared" si="183"/>
        <v>40082.165972222225</v>
      </c>
      <c r="U2320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10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80"/>
        <v>108</v>
      </c>
      <c r="P2321">
        <f t="shared" si="181"/>
        <v>41.96</v>
      </c>
      <c r="Q2321" s="14" t="s">
        <v>8330</v>
      </c>
      <c r="R2321" t="s">
        <v>8334</v>
      </c>
      <c r="S2321" s="20">
        <f t="shared" si="182"/>
        <v>41593.082002314812</v>
      </c>
      <c r="T2321" s="20">
        <f t="shared" si="183"/>
        <v>41623.082002314812</v>
      </c>
      <c r="U2321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10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80"/>
        <v>109</v>
      </c>
      <c r="P2322">
        <f t="shared" si="181"/>
        <v>61.04</v>
      </c>
      <c r="Q2322" s="14" t="s">
        <v>8330</v>
      </c>
      <c r="R2322" t="s">
        <v>8334</v>
      </c>
      <c r="S2322" s="20">
        <f t="shared" si="182"/>
        <v>41696.817129629628</v>
      </c>
      <c r="T2322" s="20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10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80"/>
        <v>39</v>
      </c>
      <c r="P2323">
        <f t="shared" si="181"/>
        <v>64.53</v>
      </c>
      <c r="Q2323" s="14" t="s">
        <v>8341</v>
      </c>
      <c r="R2323" t="s">
        <v>8357</v>
      </c>
      <c r="S2323" s="20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10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80"/>
        <v>3</v>
      </c>
      <c r="P2324">
        <f t="shared" si="181"/>
        <v>21.25</v>
      </c>
      <c r="Q2324" s="14" t="s">
        <v>8341</v>
      </c>
      <c r="R2324" t="s">
        <v>8357</v>
      </c>
      <c r="S2324" s="20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10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80"/>
        <v>48</v>
      </c>
      <c r="P2325">
        <f t="shared" si="181"/>
        <v>30</v>
      </c>
      <c r="Q2325" s="14" t="s">
        <v>8341</v>
      </c>
      <c r="R2325" t="s">
        <v>8357</v>
      </c>
      <c r="S2325" s="20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10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80"/>
        <v>21</v>
      </c>
      <c r="P2326">
        <f t="shared" si="181"/>
        <v>25.49</v>
      </c>
      <c r="Q2326" s="14" t="s">
        <v>8341</v>
      </c>
      <c r="R2326" t="s">
        <v>8357</v>
      </c>
      <c r="S2326" s="20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10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80"/>
        <v>8</v>
      </c>
      <c r="P2327">
        <f t="shared" si="181"/>
        <v>11.43</v>
      </c>
      <c r="Q2327" s="14" t="s">
        <v>8341</v>
      </c>
      <c r="R2327" t="s">
        <v>8357</v>
      </c>
      <c r="S2327" s="20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10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80"/>
        <v>1</v>
      </c>
      <c r="P2328">
        <f t="shared" si="181"/>
        <v>108</v>
      </c>
      <c r="Q2328" s="14" t="s">
        <v>8341</v>
      </c>
      <c r="R2328" t="s">
        <v>8357</v>
      </c>
      <c r="S2328" s="20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10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80"/>
        <v>526</v>
      </c>
      <c r="P2329">
        <f t="shared" si="181"/>
        <v>54.88</v>
      </c>
      <c r="Q2329" s="14" t="s">
        <v>8341</v>
      </c>
      <c r="R2329" t="s">
        <v>8357</v>
      </c>
      <c r="S2329" s="20">
        <f t="shared" si="182"/>
        <v>41842.917129629634</v>
      </c>
      <c r="T2329" s="20">
        <f t="shared" si="183"/>
        <v>41877.917129629634</v>
      </c>
      <c r="U2329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10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80"/>
        <v>254</v>
      </c>
      <c r="P2330">
        <f t="shared" si="181"/>
        <v>47.38</v>
      </c>
      <c r="Q2330" s="14" t="s">
        <v>8341</v>
      </c>
      <c r="R2330" t="s">
        <v>8357</v>
      </c>
      <c r="S2330" s="20">
        <f t="shared" si="182"/>
        <v>42139.781678240746</v>
      </c>
      <c r="T2330" s="20">
        <f t="shared" si="183"/>
        <v>42169.781678240746</v>
      </c>
      <c r="U2330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10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80"/>
        <v>106</v>
      </c>
      <c r="P2331">
        <f t="shared" si="181"/>
        <v>211.84</v>
      </c>
      <c r="Q2331" s="14" t="s">
        <v>8341</v>
      </c>
      <c r="R2331" t="s">
        <v>8357</v>
      </c>
      <c r="S2331" s="20">
        <f t="shared" si="182"/>
        <v>41807.624374999999</v>
      </c>
      <c r="T2331" s="20">
        <f t="shared" si="183"/>
        <v>41837.624374999999</v>
      </c>
      <c r="U2331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10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80"/>
        <v>102</v>
      </c>
      <c r="P2332">
        <f t="shared" si="181"/>
        <v>219.93</v>
      </c>
      <c r="Q2332" s="14" t="s">
        <v>8341</v>
      </c>
      <c r="R2332" t="s">
        <v>8357</v>
      </c>
      <c r="S2332" s="20">
        <f t="shared" si="182"/>
        <v>42332.89980324074</v>
      </c>
      <c r="T2332" s="20">
        <f t="shared" si="183"/>
        <v>42363</v>
      </c>
      <c r="U233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10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80"/>
        <v>144</v>
      </c>
      <c r="P2333">
        <f t="shared" si="181"/>
        <v>40.799999999999997</v>
      </c>
      <c r="Q2333" s="14" t="s">
        <v>8341</v>
      </c>
      <c r="R2333" t="s">
        <v>8357</v>
      </c>
      <c r="S2333" s="20">
        <f t="shared" si="182"/>
        <v>41839.005671296298</v>
      </c>
      <c r="T2333" s="20">
        <f t="shared" si="183"/>
        <v>41869.005671296298</v>
      </c>
      <c r="U233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10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80"/>
        <v>106</v>
      </c>
      <c r="P2334">
        <f t="shared" si="181"/>
        <v>75.5</v>
      </c>
      <c r="Q2334" s="14" t="s">
        <v>8341</v>
      </c>
      <c r="R2334" t="s">
        <v>8357</v>
      </c>
      <c r="S2334" s="20">
        <f t="shared" si="182"/>
        <v>42011.628136574072</v>
      </c>
      <c r="T2334" s="20">
        <f t="shared" si="183"/>
        <v>42041.628136574072</v>
      </c>
      <c r="U2334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10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80"/>
        <v>212</v>
      </c>
      <c r="P2335">
        <f t="shared" si="181"/>
        <v>13.54</v>
      </c>
      <c r="Q2335" s="14" t="s">
        <v>8341</v>
      </c>
      <c r="R2335" t="s">
        <v>8357</v>
      </c>
      <c r="S2335" s="20">
        <f t="shared" si="182"/>
        <v>41767.650347222225</v>
      </c>
      <c r="T2335" s="20">
        <f t="shared" si="183"/>
        <v>41788.743055555555</v>
      </c>
      <c r="U2335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10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80"/>
        <v>102</v>
      </c>
      <c r="P2336">
        <f t="shared" si="181"/>
        <v>60.87</v>
      </c>
      <c r="Q2336" s="14" t="s">
        <v>8341</v>
      </c>
      <c r="R2336" t="s">
        <v>8357</v>
      </c>
      <c r="S2336" s="20">
        <f t="shared" si="182"/>
        <v>41918.670115740737</v>
      </c>
      <c r="T2336" s="20">
        <f t="shared" si="183"/>
        <v>41948.731944444444</v>
      </c>
      <c r="U2336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10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80"/>
        <v>102</v>
      </c>
      <c r="P2337">
        <f t="shared" si="181"/>
        <v>115.69</v>
      </c>
      <c r="Q2337" s="14" t="s">
        <v>8341</v>
      </c>
      <c r="R2337" t="s">
        <v>8357</v>
      </c>
      <c r="S2337" s="20">
        <f t="shared" si="182"/>
        <v>41771.572256944448</v>
      </c>
      <c r="T2337" s="20">
        <f t="shared" si="183"/>
        <v>41801.572256944448</v>
      </c>
      <c r="U2337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10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80"/>
        <v>521</v>
      </c>
      <c r="P2338">
        <f t="shared" si="181"/>
        <v>48.1</v>
      </c>
      <c r="Q2338" s="14" t="s">
        <v>8341</v>
      </c>
      <c r="R2338" t="s">
        <v>8357</v>
      </c>
      <c r="S2338" s="20">
        <f t="shared" si="182"/>
        <v>41666.924710648149</v>
      </c>
      <c r="T2338" s="20">
        <f t="shared" si="183"/>
        <v>41706.924710648149</v>
      </c>
      <c r="U2338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10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80"/>
        <v>111</v>
      </c>
      <c r="P2339">
        <f t="shared" si="181"/>
        <v>74.180000000000007</v>
      </c>
      <c r="Q2339" s="14" t="s">
        <v>8341</v>
      </c>
      <c r="R2339" t="s">
        <v>8357</v>
      </c>
      <c r="S2339" s="20">
        <f t="shared" si="182"/>
        <v>41786.640543981484</v>
      </c>
      <c r="T2339" s="20">
        <f t="shared" si="183"/>
        <v>41816.640543981484</v>
      </c>
      <c r="U2339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10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80"/>
        <v>101</v>
      </c>
      <c r="P2340">
        <f t="shared" si="181"/>
        <v>123.35</v>
      </c>
      <c r="Q2340" s="14" t="s">
        <v>8341</v>
      </c>
      <c r="R2340" t="s">
        <v>8357</v>
      </c>
      <c r="S2340" s="20">
        <f t="shared" si="182"/>
        <v>41789.896805555552</v>
      </c>
      <c r="T2340" s="20">
        <f t="shared" si="183"/>
        <v>41819.896805555552</v>
      </c>
      <c r="U2340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10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80"/>
        <v>294</v>
      </c>
      <c r="P2341">
        <f t="shared" si="181"/>
        <v>66.62</v>
      </c>
      <c r="Q2341" s="14" t="s">
        <v>8341</v>
      </c>
      <c r="R2341" t="s">
        <v>8357</v>
      </c>
      <c r="S2341" s="20">
        <f t="shared" si="182"/>
        <v>42692.79987268518</v>
      </c>
      <c r="T2341" s="20">
        <f t="shared" si="183"/>
        <v>42723.332638888889</v>
      </c>
      <c r="U2341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10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80"/>
        <v>106</v>
      </c>
      <c r="P2342">
        <f t="shared" si="181"/>
        <v>104.99</v>
      </c>
      <c r="Q2342" s="14" t="s">
        <v>8341</v>
      </c>
      <c r="R2342" t="s">
        <v>8357</v>
      </c>
      <c r="S2342" s="20">
        <f t="shared" si="182"/>
        <v>42643.642800925925</v>
      </c>
      <c r="T2342" s="20">
        <f t="shared" si="183"/>
        <v>42673.642800925925</v>
      </c>
      <c r="U234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10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80"/>
        <v>0</v>
      </c>
      <c r="P2343">
        <f t="shared" si="181"/>
        <v>0</v>
      </c>
      <c r="Q2343" s="14" t="s">
        <v>8324</v>
      </c>
      <c r="R2343" t="s">
        <v>8325</v>
      </c>
      <c r="S2343" s="20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10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80"/>
        <v>0</v>
      </c>
      <c r="P2344">
        <f t="shared" si="181"/>
        <v>0</v>
      </c>
      <c r="Q2344" s="14" t="s">
        <v>8324</v>
      </c>
      <c r="R2344" t="s">
        <v>8325</v>
      </c>
      <c r="S2344" s="20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10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80"/>
        <v>3</v>
      </c>
      <c r="P2345">
        <f t="shared" si="181"/>
        <v>300</v>
      </c>
      <c r="Q2345" s="14" t="s">
        <v>8324</v>
      </c>
      <c r="R2345" t="s">
        <v>8325</v>
      </c>
      <c r="S2345" s="20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10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80"/>
        <v>0</v>
      </c>
      <c r="P2346">
        <f t="shared" si="181"/>
        <v>1</v>
      </c>
      <c r="Q2346" s="14" t="s">
        <v>8324</v>
      </c>
      <c r="R2346" t="s">
        <v>8325</v>
      </c>
      <c r="S2346" s="20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10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80"/>
        <v>0</v>
      </c>
      <c r="P2347">
        <f t="shared" si="181"/>
        <v>0</v>
      </c>
      <c r="Q2347" s="14" t="s">
        <v>8324</v>
      </c>
      <c r="R2347" t="s">
        <v>8325</v>
      </c>
      <c r="S2347" s="20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10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80"/>
        <v>0</v>
      </c>
      <c r="P2348">
        <f t="shared" si="181"/>
        <v>13</v>
      </c>
      <c r="Q2348" s="14" t="s">
        <v>8324</v>
      </c>
      <c r="R2348" t="s">
        <v>8325</v>
      </c>
      <c r="S2348" s="20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10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80"/>
        <v>2</v>
      </c>
      <c r="P2349">
        <f t="shared" si="181"/>
        <v>15</v>
      </c>
      <c r="Q2349" s="14" t="s">
        <v>8324</v>
      </c>
      <c r="R2349" t="s">
        <v>8325</v>
      </c>
      <c r="S2349" s="20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10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80"/>
        <v>0</v>
      </c>
      <c r="P2350">
        <f t="shared" si="181"/>
        <v>54</v>
      </c>
      <c r="Q2350" s="14" t="s">
        <v>8324</v>
      </c>
      <c r="R2350" t="s">
        <v>8325</v>
      </c>
      <c r="S2350" s="20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10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80"/>
        <v>0</v>
      </c>
      <c r="P2351">
        <f t="shared" si="181"/>
        <v>0</v>
      </c>
      <c r="Q2351" s="14" t="s">
        <v>8324</v>
      </c>
      <c r="R2351" t="s">
        <v>8325</v>
      </c>
      <c r="S2351" s="20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10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80"/>
        <v>0</v>
      </c>
      <c r="P2352">
        <f t="shared" si="181"/>
        <v>0</v>
      </c>
      <c r="Q2352" s="14" t="s">
        <v>8324</v>
      </c>
      <c r="R2352" t="s">
        <v>8325</v>
      </c>
      <c r="S2352" s="20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10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80"/>
        <v>1</v>
      </c>
      <c r="P2353">
        <f t="shared" si="181"/>
        <v>15.43</v>
      </c>
      <c r="Q2353" s="14" t="s">
        <v>8324</v>
      </c>
      <c r="R2353" t="s">
        <v>8325</v>
      </c>
      <c r="S2353" s="20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10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80"/>
        <v>0</v>
      </c>
      <c r="P2354">
        <f t="shared" si="181"/>
        <v>0</v>
      </c>
      <c r="Q2354" s="14" t="s">
        <v>8324</v>
      </c>
      <c r="R2354" t="s">
        <v>8325</v>
      </c>
      <c r="S2354" s="20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10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80"/>
        <v>0</v>
      </c>
      <c r="P2355">
        <f t="shared" si="181"/>
        <v>0</v>
      </c>
      <c r="Q2355" s="14" t="s">
        <v>8324</v>
      </c>
      <c r="R2355" t="s">
        <v>8325</v>
      </c>
      <c r="S2355" s="20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10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80"/>
        <v>0</v>
      </c>
      <c r="P2356">
        <f t="shared" si="181"/>
        <v>25</v>
      </c>
      <c r="Q2356" s="14" t="s">
        <v>8324</v>
      </c>
      <c r="R2356" t="s">
        <v>8325</v>
      </c>
      <c r="S2356" s="20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10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80"/>
        <v>1</v>
      </c>
      <c r="P2357">
        <f t="shared" si="181"/>
        <v>27.5</v>
      </c>
      <c r="Q2357" s="14" t="s">
        <v>8324</v>
      </c>
      <c r="R2357" t="s">
        <v>8325</v>
      </c>
      <c r="S2357" s="20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10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80"/>
        <v>0</v>
      </c>
      <c r="P2358">
        <f t="shared" si="181"/>
        <v>0</v>
      </c>
      <c r="Q2358" s="14" t="s">
        <v>8324</v>
      </c>
      <c r="R2358" t="s">
        <v>8325</v>
      </c>
      <c r="S2358" s="20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10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80"/>
        <v>0</v>
      </c>
      <c r="P2359">
        <f t="shared" si="181"/>
        <v>0</v>
      </c>
      <c r="Q2359" s="14" t="s">
        <v>8324</v>
      </c>
      <c r="R2359" t="s">
        <v>8325</v>
      </c>
      <c r="S2359" s="20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10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80"/>
        <v>0</v>
      </c>
      <c r="P2360">
        <f t="shared" si="181"/>
        <v>0</v>
      </c>
      <c r="Q2360" s="14" t="s">
        <v>8324</v>
      </c>
      <c r="R2360" t="s">
        <v>8325</v>
      </c>
      <c r="S2360" s="20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10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80"/>
        <v>15</v>
      </c>
      <c r="P2361">
        <f t="shared" si="181"/>
        <v>367</v>
      </c>
      <c r="Q2361" s="14" t="s">
        <v>8324</v>
      </c>
      <c r="R2361" t="s">
        <v>8325</v>
      </c>
      <c r="S2361" s="20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10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80"/>
        <v>0</v>
      </c>
      <c r="P2362">
        <f t="shared" si="181"/>
        <v>2</v>
      </c>
      <c r="Q2362" s="14" t="s">
        <v>8324</v>
      </c>
      <c r="R2362" t="s">
        <v>8325</v>
      </c>
      <c r="S2362" s="20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10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80"/>
        <v>0</v>
      </c>
      <c r="P2363">
        <f t="shared" si="181"/>
        <v>0</v>
      </c>
      <c r="Q2363" s="14" t="s">
        <v>8324</v>
      </c>
      <c r="R2363" t="s">
        <v>8325</v>
      </c>
      <c r="S2363" s="20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10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80"/>
        <v>29</v>
      </c>
      <c r="P2364">
        <f t="shared" si="181"/>
        <v>60</v>
      </c>
      <c r="Q2364" s="14" t="s">
        <v>8324</v>
      </c>
      <c r="R2364" t="s">
        <v>8325</v>
      </c>
      <c r="S2364" s="20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10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80"/>
        <v>0</v>
      </c>
      <c r="P2365">
        <f t="shared" si="181"/>
        <v>0</v>
      </c>
      <c r="Q2365" s="14" t="s">
        <v>8324</v>
      </c>
      <c r="R2365" t="s">
        <v>8325</v>
      </c>
      <c r="S2365" s="20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10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80"/>
        <v>0</v>
      </c>
      <c r="P2366">
        <f t="shared" si="181"/>
        <v>0</v>
      </c>
      <c r="Q2366" s="14" t="s">
        <v>8324</v>
      </c>
      <c r="R2366" t="s">
        <v>8325</v>
      </c>
      <c r="S2366" s="20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10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80"/>
        <v>0</v>
      </c>
      <c r="P2367">
        <f t="shared" si="181"/>
        <v>0</v>
      </c>
      <c r="Q2367" s="14" t="s">
        <v>8324</v>
      </c>
      <c r="R2367" t="s">
        <v>8325</v>
      </c>
      <c r="S2367" s="20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10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80"/>
        <v>11</v>
      </c>
      <c r="P2368">
        <f t="shared" si="181"/>
        <v>97.41</v>
      </c>
      <c r="Q2368" s="14" t="s">
        <v>8324</v>
      </c>
      <c r="R2368" t="s">
        <v>8325</v>
      </c>
      <c r="S2368" s="20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10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80"/>
        <v>1</v>
      </c>
      <c r="P2369">
        <f t="shared" si="181"/>
        <v>47.86</v>
      </c>
      <c r="Q2369" s="14" t="s">
        <v>8324</v>
      </c>
      <c r="R2369" t="s">
        <v>8325</v>
      </c>
      <c r="S2369" s="20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10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ref="O2370:O2433" si="185">ROUND(E2370/D2370*100,0)</f>
        <v>0</v>
      </c>
      <c r="P2370">
        <f t="shared" ref="P2370:P2433" si="186">IFERROR(ROUND(E2370/L2370,2),0)</f>
        <v>50</v>
      </c>
      <c r="Q2370" s="14" t="s">
        <v>8324</v>
      </c>
      <c r="R2370" t="s">
        <v>8325</v>
      </c>
      <c r="S2370" s="20">
        <f t="shared" ref="S2370:S2433" si="187">(((J2370/60)/60)/24)+DATE(1970,1,1)</f>
        <v>42063.721817129626</v>
      </c>
      <c r="T2370" s="20">
        <f t="shared" ref="T2370:T2433" si="188">(((I2370/60)/60)/24)+DATE(1970,1,1)</f>
        <v>42108.680150462969</v>
      </c>
      <c r="U2370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10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si="185"/>
        <v>0</v>
      </c>
      <c r="P2371">
        <f t="shared" si="186"/>
        <v>0</v>
      </c>
      <c r="Q2371" s="14" t="s">
        <v>8324</v>
      </c>
      <c r="R2371" t="s">
        <v>8325</v>
      </c>
      <c r="S2371" s="20">
        <f t="shared" si="187"/>
        <v>42380.812627314815</v>
      </c>
      <c r="T2371" s="20">
        <f t="shared" si="188"/>
        <v>42410.812627314815</v>
      </c>
      <c r="U2371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10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85"/>
        <v>0</v>
      </c>
      <c r="P2372">
        <f t="shared" si="186"/>
        <v>20.5</v>
      </c>
      <c r="Q2372" s="14" t="s">
        <v>8324</v>
      </c>
      <c r="R2372" t="s">
        <v>8325</v>
      </c>
      <c r="S2372" s="20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10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85"/>
        <v>0</v>
      </c>
      <c r="P2373">
        <f t="shared" si="186"/>
        <v>0</v>
      </c>
      <c r="Q2373" s="14" t="s">
        <v>8324</v>
      </c>
      <c r="R2373" t="s">
        <v>8325</v>
      </c>
      <c r="S2373" s="20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10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85"/>
        <v>3</v>
      </c>
      <c r="P2374">
        <f t="shared" si="186"/>
        <v>30</v>
      </c>
      <c r="Q2374" s="14" t="s">
        <v>8324</v>
      </c>
      <c r="R2374" t="s">
        <v>8325</v>
      </c>
      <c r="S2374" s="20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10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85"/>
        <v>0</v>
      </c>
      <c r="P2375">
        <f t="shared" si="186"/>
        <v>50</v>
      </c>
      <c r="Q2375" s="14" t="s">
        <v>8324</v>
      </c>
      <c r="R2375" t="s">
        <v>8325</v>
      </c>
      <c r="S2375" s="20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10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85"/>
        <v>0</v>
      </c>
      <c r="P2376">
        <f t="shared" si="186"/>
        <v>10</v>
      </c>
      <c r="Q2376" s="14" t="s">
        <v>8324</v>
      </c>
      <c r="R2376" t="s">
        <v>8325</v>
      </c>
      <c r="S2376" s="20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10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85"/>
        <v>0</v>
      </c>
      <c r="P2377">
        <f t="shared" si="186"/>
        <v>0</v>
      </c>
      <c r="Q2377" s="14" t="s">
        <v>8324</v>
      </c>
      <c r="R2377" t="s">
        <v>8325</v>
      </c>
      <c r="S2377" s="20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10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85"/>
        <v>11</v>
      </c>
      <c r="P2378">
        <f t="shared" si="186"/>
        <v>81.58</v>
      </c>
      <c r="Q2378" s="14" t="s">
        <v>8324</v>
      </c>
      <c r="R2378" t="s">
        <v>8325</v>
      </c>
      <c r="S2378" s="20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10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85"/>
        <v>0</v>
      </c>
      <c r="P2379">
        <f t="shared" si="186"/>
        <v>0</v>
      </c>
      <c r="Q2379" s="14" t="s">
        <v>8324</v>
      </c>
      <c r="R2379" t="s">
        <v>8325</v>
      </c>
      <c r="S2379" s="20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10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85"/>
        <v>0</v>
      </c>
      <c r="P2380">
        <f t="shared" si="186"/>
        <v>0</v>
      </c>
      <c r="Q2380" s="14" t="s">
        <v>8324</v>
      </c>
      <c r="R2380" t="s">
        <v>8325</v>
      </c>
      <c r="S2380" s="20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10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85"/>
        <v>0</v>
      </c>
      <c r="P2381">
        <f t="shared" si="186"/>
        <v>0</v>
      </c>
      <c r="Q2381" s="14" t="s">
        <v>8324</v>
      </c>
      <c r="R2381" t="s">
        <v>8325</v>
      </c>
      <c r="S2381" s="20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10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85"/>
        <v>0</v>
      </c>
      <c r="P2382">
        <f t="shared" si="186"/>
        <v>18.329999999999998</v>
      </c>
      <c r="Q2382" s="14" t="s">
        <v>8324</v>
      </c>
      <c r="R2382" t="s">
        <v>8325</v>
      </c>
      <c r="S2382" s="20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10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85"/>
        <v>2</v>
      </c>
      <c r="P2383">
        <f t="shared" si="186"/>
        <v>224.43</v>
      </c>
      <c r="Q2383" s="14" t="s">
        <v>8324</v>
      </c>
      <c r="R2383" t="s">
        <v>8325</v>
      </c>
      <c r="S2383" s="20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10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85"/>
        <v>3</v>
      </c>
      <c r="P2384">
        <f t="shared" si="186"/>
        <v>37.5</v>
      </c>
      <c r="Q2384" s="14" t="s">
        <v>8324</v>
      </c>
      <c r="R2384" t="s">
        <v>8325</v>
      </c>
      <c r="S2384" s="20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10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85"/>
        <v>4</v>
      </c>
      <c r="P2385">
        <f t="shared" si="186"/>
        <v>145</v>
      </c>
      <c r="Q2385" s="14" t="s">
        <v>8324</v>
      </c>
      <c r="R2385" t="s">
        <v>8325</v>
      </c>
      <c r="S2385" s="20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10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85"/>
        <v>1</v>
      </c>
      <c r="P2386">
        <f t="shared" si="186"/>
        <v>1</v>
      </c>
      <c r="Q2386" s="14" t="s">
        <v>8324</v>
      </c>
      <c r="R2386" t="s">
        <v>8325</v>
      </c>
      <c r="S2386" s="20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10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85"/>
        <v>1</v>
      </c>
      <c r="P2387">
        <f t="shared" si="186"/>
        <v>112.57</v>
      </c>
      <c r="Q2387" s="14" t="s">
        <v>8324</v>
      </c>
      <c r="R2387" t="s">
        <v>8325</v>
      </c>
      <c r="S2387" s="20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10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85"/>
        <v>0</v>
      </c>
      <c r="P2388">
        <f t="shared" si="186"/>
        <v>0</v>
      </c>
      <c r="Q2388" s="14" t="s">
        <v>8324</v>
      </c>
      <c r="R2388" t="s">
        <v>8325</v>
      </c>
      <c r="S2388" s="20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10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85"/>
        <v>1</v>
      </c>
      <c r="P2389">
        <f t="shared" si="186"/>
        <v>342</v>
      </c>
      <c r="Q2389" s="14" t="s">
        <v>8324</v>
      </c>
      <c r="R2389" t="s">
        <v>8325</v>
      </c>
      <c r="S2389" s="20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10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85"/>
        <v>1</v>
      </c>
      <c r="P2390">
        <f t="shared" si="186"/>
        <v>57.88</v>
      </c>
      <c r="Q2390" s="14" t="s">
        <v>8324</v>
      </c>
      <c r="R2390" t="s">
        <v>8325</v>
      </c>
      <c r="S2390" s="20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10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85"/>
        <v>0</v>
      </c>
      <c r="P2391">
        <f t="shared" si="186"/>
        <v>30</v>
      </c>
      <c r="Q2391" s="14" t="s">
        <v>8324</v>
      </c>
      <c r="R2391" t="s">
        <v>8325</v>
      </c>
      <c r="S2391" s="20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10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85"/>
        <v>0</v>
      </c>
      <c r="P2392">
        <f t="shared" si="186"/>
        <v>0</v>
      </c>
      <c r="Q2392" s="14" t="s">
        <v>8324</v>
      </c>
      <c r="R2392" t="s">
        <v>8325</v>
      </c>
      <c r="S2392" s="20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10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85"/>
        <v>0</v>
      </c>
      <c r="P2393">
        <f t="shared" si="186"/>
        <v>25</v>
      </c>
      <c r="Q2393" s="14" t="s">
        <v>8324</v>
      </c>
      <c r="R2393" t="s">
        <v>8325</v>
      </c>
      <c r="S2393" s="20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10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85"/>
        <v>0</v>
      </c>
      <c r="P2394">
        <f t="shared" si="186"/>
        <v>0</v>
      </c>
      <c r="Q2394" s="14" t="s">
        <v>8324</v>
      </c>
      <c r="R2394" t="s">
        <v>8325</v>
      </c>
      <c r="S2394" s="20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10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85"/>
        <v>0</v>
      </c>
      <c r="P2395">
        <f t="shared" si="186"/>
        <v>50</v>
      </c>
      <c r="Q2395" s="14" t="s">
        <v>8324</v>
      </c>
      <c r="R2395" t="s">
        <v>8325</v>
      </c>
      <c r="S2395" s="20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10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85"/>
        <v>0</v>
      </c>
      <c r="P2396">
        <f t="shared" si="186"/>
        <v>1.5</v>
      </c>
      <c r="Q2396" s="14" t="s">
        <v>8324</v>
      </c>
      <c r="R2396" t="s">
        <v>8325</v>
      </c>
      <c r="S2396" s="20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10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85"/>
        <v>0</v>
      </c>
      <c r="P2397">
        <f t="shared" si="186"/>
        <v>0</v>
      </c>
      <c r="Q2397" s="14" t="s">
        <v>8324</v>
      </c>
      <c r="R2397" t="s">
        <v>8325</v>
      </c>
      <c r="S2397" s="20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10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85"/>
        <v>0</v>
      </c>
      <c r="P2398">
        <f t="shared" si="186"/>
        <v>10</v>
      </c>
      <c r="Q2398" s="14" t="s">
        <v>8324</v>
      </c>
      <c r="R2398" t="s">
        <v>8325</v>
      </c>
      <c r="S2398" s="20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10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85"/>
        <v>0</v>
      </c>
      <c r="P2399">
        <f t="shared" si="186"/>
        <v>0</v>
      </c>
      <c r="Q2399" s="14" t="s">
        <v>8324</v>
      </c>
      <c r="R2399" t="s">
        <v>8325</v>
      </c>
      <c r="S2399" s="20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10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85"/>
        <v>0</v>
      </c>
      <c r="P2400">
        <f t="shared" si="186"/>
        <v>0</v>
      </c>
      <c r="Q2400" s="14" t="s">
        <v>8324</v>
      </c>
      <c r="R2400" t="s">
        <v>8325</v>
      </c>
      <c r="S2400" s="20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10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85"/>
        <v>0</v>
      </c>
      <c r="P2401">
        <f t="shared" si="186"/>
        <v>0</v>
      </c>
      <c r="Q2401" s="14" t="s">
        <v>8324</v>
      </c>
      <c r="R2401" t="s">
        <v>8325</v>
      </c>
      <c r="S2401" s="20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10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85"/>
        <v>0</v>
      </c>
      <c r="P2402">
        <f t="shared" si="186"/>
        <v>0</v>
      </c>
      <c r="Q2402" s="14" t="s">
        <v>8324</v>
      </c>
      <c r="R2402" t="s">
        <v>8325</v>
      </c>
      <c r="S2402" s="20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10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85"/>
        <v>1</v>
      </c>
      <c r="P2403">
        <f t="shared" si="186"/>
        <v>22.33</v>
      </c>
      <c r="Q2403" s="14" t="s">
        <v>8341</v>
      </c>
      <c r="R2403" t="s">
        <v>8342</v>
      </c>
      <c r="S2403" s="20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10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85"/>
        <v>0</v>
      </c>
      <c r="P2404">
        <f t="shared" si="186"/>
        <v>52</v>
      </c>
      <c r="Q2404" s="14" t="s">
        <v>8341</v>
      </c>
      <c r="R2404" t="s">
        <v>8342</v>
      </c>
      <c r="S2404" s="20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10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85"/>
        <v>17</v>
      </c>
      <c r="P2405">
        <f t="shared" si="186"/>
        <v>16.829999999999998</v>
      </c>
      <c r="Q2405" s="14" t="s">
        <v>8341</v>
      </c>
      <c r="R2405" t="s">
        <v>8342</v>
      </c>
      <c r="S2405" s="20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10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85"/>
        <v>0</v>
      </c>
      <c r="P2406">
        <f t="shared" si="186"/>
        <v>0</v>
      </c>
      <c r="Q2406" s="14" t="s">
        <v>8341</v>
      </c>
      <c r="R2406" t="s">
        <v>8342</v>
      </c>
      <c r="S2406" s="20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10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85"/>
        <v>23</v>
      </c>
      <c r="P2407">
        <f t="shared" si="186"/>
        <v>56.3</v>
      </c>
      <c r="Q2407" s="14" t="s">
        <v>8341</v>
      </c>
      <c r="R2407" t="s">
        <v>8342</v>
      </c>
      <c r="S2407" s="20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10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85"/>
        <v>41</v>
      </c>
      <c r="P2408">
        <f t="shared" si="186"/>
        <v>84.06</v>
      </c>
      <c r="Q2408" s="14" t="s">
        <v>8341</v>
      </c>
      <c r="R2408" t="s">
        <v>8342</v>
      </c>
      <c r="S2408" s="20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10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85"/>
        <v>25</v>
      </c>
      <c r="P2409">
        <f t="shared" si="186"/>
        <v>168.39</v>
      </c>
      <c r="Q2409" s="14" t="s">
        <v>8341</v>
      </c>
      <c r="R2409" t="s">
        <v>8342</v>
      </c>
      <c r="S2409" s="20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10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85"/>
        <v>0</v>
      </c>
      <c r="P2410">
        <f t="shared" si="186"/>
        <v>15</v>
      </c>
      <c r="Q2410" s="14" t="s">
        <v>8341</v>
      </c>
      <c r="R2410" t="s">
        <v>8342</v>
      </c>
      <c r="S2410" s="20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10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85"/>
        <v>2</v>
      </c>
      <c r="P2411">
        <f t="shared" si="186"/>
        <v>76.67</v>
      </c>
      <c r="Q2411" s="14" t="s">
        <v>8341</v>
      </c>
      <c r="R2411" t="s">
        <v>8342</v>
      </c>
      <c r="S2411" s="20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10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85"/>
        <v>0</v>
      </c>
      <c r="P2412">
        <f t="shared" si="186"/>
        <v>0</v>
      </c>
      <c r="Q2412" s="14" t="s">
        <v>8341</v>
      </c>
      <c r="R2412" t="s">
        <v>8342</v>
      </c>
      <c r="S2412" s="20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10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85"/>
        <v>1</v>
      </c>
      <c r="P2413">
        <f t="shared" si="186"/>
        <v>50.33</v>
      </c>
      <c r="Q2413" s="14" t="s">
        <v>8341</v>
      </c>
      <c r="R2413" t="s">
        <v>8342</v>
      </c>
      <c r="S2413" s="20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10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85"/>
        <v>0</v>
      </c>
      <c r="P2414">
        <f t="shared" si="186"/>
        <v>0</v>
      </c>
      <c r="Q2414" s="14" t="s">
        <v>8341</v>
      </c>
      <c r="R2414" t="s">
        <v>8342</v>
      </c>
      <c r="S2414" s="20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10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85"/>
        <v>1</v>
      </c>
      <c r="P2415">
        <f t="shared" si="186"/>
        <v>8.33</v>
      </c>
      <c r="Q2415" s="14" t="s">
        <v>8341</v>
      </c>
      <c r="R2415" t="s">
        <v>8342</v>
      </c>
      <c r="S2415" s="20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10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85"/>
        <v>3</v>
      </c>
      <c r="P2416">
        <f t="shared" si="186"/>
        <v>35.380000000000003</v>
      </c>
      <c r="Q2416" s="14" t="s">
        <v>8341</v>
      </c>
      <c r="R2416" t="s">
        <v>8342</v>
      </c>
      <c r="S2416" s="20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10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85"/>
        <v>1</v>
      </c>
      <c r="P2417">
        <f t="shared" si="186"/>
        <v>55.83</v>
      </c>
      <c r="Q2417" s="14" t="s">
        <v>8341</v>
      </c>
      <c r="R2417" t="s">
        <v>8342</v>
      </c>
      <c r="S2417" s="20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10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85"/>
        <v>0</v>
      </c>
      <c r="P2418">
        <f t="shared" si="186"/>
        <v>5</v>
      </c>
      <c r="Q2418" s="14" t="s">
        <v>8341</v>
      </c>
      <c r="R2418" t="s">
        <v>8342</v>
      </c>
      <c r="S2418" s="20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10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85"/>
        <v>0</v>
      </c>
      <c r="P2419">
        <f t="shared" si="186"/>
        <v>0</v>
      </c>
      <c r="Q2419" s="14" t="s">
        <v>8341</v>
      </c>
      <c r="R2419" t="s">
        <v>8342</v>
      </c>
      <c r="S2419" s="20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10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85"/>
        <v>0</v>
      </c>
      <c r="P2420">
        <f t="shared" si="186"/>
        <v>1</v>
      </c>
      <c r="Q2420" s="14" t="s">
        <v>8341</v>
      </c>
      <c r="R2420" t="s">
        <v>8342</v>
      </c>
      <c r="S2420" s="20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10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85"/>
        <v>0</v>
      </c>
      <c r="P2421">
        <f t="shared" si="186"/>
        <v>0</v>
      </c>
      <c r="Q2421" s="14" t="s">
        <v>8341</v>
      </c>
      <c r="R2421" t="s">
        <v>8342</v>
      </c>
      <c r="S2421" s="20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10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85"/>
        <v>15</v>
      </c>
      <c r="P2422">
        <f t="shared" si="186"/>
        <v>69.47</v>
      </c>
      <c r="Q2422" s="14" t="s">
        <v>8341</v>
      </c>
      <c r="R2422" t="s">
        <v>8342</v>
      </c>
      <c r="S2422" s="20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10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85"/>
        <v>0</v>
      </c>
      <c r="P2423">
        <f t="shared" si="186"/>
        <v>1</v>
      </c>
      <c r="Q2423" s="14" t="s">
        <v>8341</v>
      </c>
      <c r="R2423" t="s">
        <v>8342</v>
      </c>
      <c r="S2423" s="20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10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85"/>
        <v>0</v>
      </c>
      <c r="P2424">
        <f t="shared" si="186"/>
        <v>1</v>
      </c>
      <c r="Q2424" s="14" t="s">
        <v>8341</v>
      </c>
      <c r="R2424" t="s">
        <v>8342</v>
      </c>
      <c r="S2424" s="20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10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85"/>
        <v>0</v>
      </c>
      <c r="P2425">
        <f t="shared" si="186"/>
        <v>8</v>
      </c>
      <c r="Q2425" s="14" t="s">
        <v>8341</v>
      </c>
      <c r="R2425" t="s">
        <v>8342</v>
      </c>
      <c r="S2425" s="20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10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85"/>
        <v>1</v>
      </c>
      <c r="P2426">
        <f t="shared" si="186"/>
        <v>34.44</v>
      </c>
      <c r="Q2426" s="14" t="s">
        <v>8341</v>
      </c>
      <c r="R2426" t="s">
        <v>8342</v>
      </c>
      <c r="S2426" s="20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10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85"/>
        <v>0</v>
      </c>
      <c r="P2427">
        <f t="shared" si="186"/>
        <v>1</v>
      </c>
      <c r="Q2427" s="14" t="s">
        <v>8341</v>
      </c>
      <c r="R2427" t="s">
        <v>8342</v>
      </c>
      <c r="S2427" s="20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10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85"/>
        <v>0</v>
      </c>
      <c r="P2428">
        <f t="shared" si="186"/>
        <v>0</v>
      </c>
      <c r="Q2428" s="14" t="s">
        <v>8341</v>
      </c>
      <c r="R2428" t="s">
        <v>8342</v>
      </c>
      <c r="S2428" s="20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10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85"/>
        <v>0</v>
      </c>
      <c r="P2429">
        <f t="shared" si="186"/>
        <v>1</v>
      </c>
      <c r="Q2429" s="14" t="s">
        <v>8341</v>
      </c>
      <c r="R2429" t="s">
        <v>8342</v>
      </c>
      <c r="S2429" s="20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10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85"/>
        <v>0</v>
      </c>
      <c r="P2430">
        <f t="shared" si="186"/>
        <v>1</v>
      </c>
      <c r="Q2430" s="14" t="s">
        <v>8341</v>
      </c>
      <c r="R2430" t="s">
        <v>8342</v>
      </c>
      <c r="S2430" s="20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10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85"/>
        <v>1</v>
      </c>
      <c r="P2431">
        <f t="shared" si="186"/>
        <v>501.25</v>
      </c>
      <c r="Q2431" s="14" t="s">
        <v>8341</v>
      </c>
      <c r="R2431" t="s">
        <v>8342</v>
      </c>
      <c r="S2431" s="20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10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85"/>
        <v>1</v>
      </c>
      <c r="P2432">
        <f t="shared" si="186"/>
        <v>10.5</v>
      </c>
      <c r="Q2432" s="14" t="s">
        <v>8341</v>
      </c>
      <c r="R2432" t="s">
        <v>8342</v>
      </c>
      <c r="S2432" s="20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10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85"/>
        <v>0</v>
      </c>
      <c r="P2433">
        <f t="shared" si="186"/>
        <v>1</v>
      </c>
      <c r="Q2433" s="14" t="s">
        <v>8341</v>
      </c>
      <c r="R2433" t="s">
        <v>8342</v>
      </c>
      <c r="S2433" s="20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10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ref="O2434:O2497" si="190">ROUND(E2434/D2434*100,0)</f>
        <v>0</v>
      </c>
      <c r="P2434">
        <f t="shared" ref="P2434:P2497" si="191">IFERROR(ROUND(E2434/L2434,2),0)</f>
        <v>1</v>
      </c>
      <c r="Q2434" s="14" t="s">
        <v>8341</v>
      </c>
      <c r="R2434" t="s">
        <v>8342</v>
      </c>
      <c r="S2434" s="20">
        <f t="shared" ref="S2434:S2497" si="192">(((J2434/60)/60)/24)+DATE(1970,1,1)</f>
        <v>42041.218715277777</v>
      </c>
      <c r="T2434" s="20">
        <f t="shared" ref="T2434:T2497" si="193">(((I2434/60)/60)/24)+DATE(1970,1,1)</f>
        <v>42071.218715277777</v>
      </c>
      <c r="U2434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10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si="190"/>
        <v>0</v>
      </c>
      <c r="P2435">
        <f t="shared" si="191"/>
        <v>0</v>
      </c>
      <c r="Q2435" s="14" t="s">
        <v>8341</v>
      </c>
      <c r="R2435" t="s">
        <v>8342</v>
      </c>
      <c r="S2435" s="20">
        <f t="shared" si="192"/>
        <v>42397.89980324074</v>
      </c>
      <c r="T2435" s="20">
        <f t="shared" si="193"/>
        <v>42427.89980324074</v>
      </c>
      <c r="U2435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10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90"/>
        <v>0</v>
      </c>
      <c r="P2436">
        <f t="shared" si="191"/>
        <v>13</v>
      </c>
      <c r="Q2436" s="14" t="s">
        <v>8341</v>
      </c>
      <c r="R2436" t="s">
        <v>8342</v>
      </c>
      <c r="S2436" s="20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10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90"/>
        <v>0</v>
      </c>
      <c r="P2437">
        <f t="shared" si="191"/>
        <v>306</v>
      </c>
      <c r="Q2437" s="14" t="s">
        <v>8341</v>
      </c>
      <c r="R2437" t="s">
        <v>8342</v>
      </c>
      <c r="S2437" s="20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10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90"/>
        <v>0</v>
      </c>
      <c r="P2438">
        <f t="shared" si="191"/>
        <v>22.5</v>
      </c>
      <c r="Q2438" s="14" t="s">
        <v>8341</v>
      </c>
      <c r="R2438" t="s">
        <v>8342</v>
      </c>
      <c r="S2438" s="20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10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90"/>
        <v>0</v>
      </c>
      <c r="P2439">
        <f t="shared" si="191"/>
        <v>0</v>
      </c>
      <c r="Q2439" s="14" t="s">
        <v>8341</v>
      </c>
      <c r="R2439" t="s">
        <v>8342</v>
      </c>
      <c r="S2439" s="20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10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90"/>
        <v>0</v>
      </c>
      <c r="P2440">
        <f t="shared" si="191"/>
        <v>50</v>
      </c>
      <c r="Q2440" s="14" t="s">
        <v>8341</v>
      </c>
      <c r="R2440" t="s">
        <v>8342</v>
      </c>
      <c r="S2440" s="20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10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90"/>
        <v>0</v>
      </c>
      <c r="P2441">
        <f t="shared" si="191"/>
        <v>0</v>
      </c>
      <c r="Q2441" s="14" t="s">
        <v>8341</v>
      </c>
      <c r="R2441" t="s">
        <v>8342</v>
      </c>
      <c r="S2441" s="20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10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90"/>
        <v>0</v>
      </c>
      <c r="P2442">
        <f t="shared" si="191"/>
        <v>5</v>
      </c>
      <c r="Q2442" s="14" t="s">
        <v>8341</v>
      </c>
      <c r="R2442" t="s">
        <v>8342</v>
      </c>
      <c r="S2442" s="20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10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90"/>
        <v>108</v>
      </c>
      <c r="P2443">
        <f t="shared" si="191"/>
        <v>74.23</v>
      </c>
      <c r="Q2443" s="14" t="s">
        <v>8341</v>
      </c>
      <c r="R2443" t="s">
        <v>8357</v>
      </c>
      <c r="S2443" s="20">
        <f t="shared" si="192"/>
        <v>42187.125625000001</v>
      </c>
      <c r="T2443" s="20">
        <f t="shared" si="193"/>
        <v>42208.207638888889</v>
      </c>
      <c r="U244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10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90"/>
        <v>126</v>
      </c>
      <c r="P2444">
        <f t="shared" si="191"/>
        <v>81.25</v>
      </c>
      <c r="Q2444" s="14" t="s">
        <v>8341</v>
      </c>
      <c r="R2444" t="s">
        <v>8357</v>
      </c>
      <c r="S2444" s="20">
        <f t="shared" si="192"/>
        <v>42052.666990740734</v>
      </c>
      <c r="T2444" s="20">
        <f t="shared" si="193"/>
        <v>42082.625324074077</v>
      </c>
      <c r="U2444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10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90"/>
        <v>203</v>
      </c>
      <c r="P2445">
        <f t="shared" si="191"/>
        <v>130.22999999999999</v>
      </c>
      <c r="Q2445" s="14" t="s">
        <v>8341</v>
      </c>
      <c r="R2445" t="s">
        <v>8357</v>
      </c>
      <c r="S2445" s="20">
        <f t="shared" si="192"/>
        <v>41836.625254629631</v>
      </c>
      <c r="T2445" s="20">
        <f t="shared" si="193"/>
        <v>41866.625254629631</v>
      </c>
      <c r="U2445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10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90"/>
        <v>109</v>
      </c>
      <c r="P2446">
        <f t="shared" si="191"/>
        <v>53.41</v>
      </c>
      <c r="Q2446" s="14" t="s">
        <v>8341</v>
      </c>
      <c r="R2446" t="s">
        <v>8357</v>
      </c>
      <c r="S2446" s="20">
        <f t="shared" si="192"/>
        <v>42485.754525462966</v>
      </c>
      <c r="T2446" s="20">
        <f t="shared" si="193"/>
        <v>42515.754525462966</v>
      </c>
      <c r="U2446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10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90"/>
        <v>173</v>
      </c>
      <c r="P2447">
        <f t="shared" si="191"/>
        <v>75.13</v>
      </c>
      <c r="Q2447" s="14" t="s">
        <v>8341</v>
      </c>
      <c r="R2447" t="s">
        <v>8357</v>
      </c>
      <c r="S2447" s="20">
        <f t="shared" si="192"/>
        <v>42243.190057870372</v>
      </c>
      <c r="T2447" s="20">
        <f t="shared" si="193"/>
        <v>42273.190057870372</v>
      </c>
      <c r="U2447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10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90"/>
        <v>168</v>
      </c>
      <c r="P2448">
        <f t="shared" si="191"/>
        <v>75.67</v>
      </c>
      <c r="Q2448" s="14" t="s">
        <v>8341</v>
      </c>
      <c r="R2448" t="s">
        <v>8357</v>
      </c>
      <c r="S2448" s="20">
        <f t="shared" si="192"/>
        <v>42670.602673611109</v>
      </c>
      <c r="T2448" s="20">
        <f t="shared" si="193"/>
        <v>42700.64434027778</v>
      </c>
      <c r="U2448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10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90"/>
        <v>427</v>
      </c>
      <c r="P2449">
        <f t="shared" si="191"/>
        <v>31.69</v>
      </c>
      <c r="Q2449" s="14" t="s">
        <v>8341</v>
      </c>
      <c r="R2449" t="s">
        <v>8357</v>
      </c>
      <c r="S2449" s="20">
        <f t="shared" si="192"/>
        <v>42654.469826388886</v>
      </c>
      <c r="T2449" s="20">
        <f t="shared" si="193"/>
        <v>42686.166666666672</v>
      </c>
      <c r="U2449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10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90"/>
        <v>108</v>
      </c>
      <c r="P2450">
        <f t="shared" si="191"/>
        <v>47.78</v>
      </c>
      <c r="Q2450" s="14" t="s">
        <v>8341</v>
      </c>
      <c r="R2450" t="s">
        <v>8357</v>
      </c>
      <c r="S2450" s="20">
        <f t="shared" si="192"/>
        <v>42607.316122685181</v>
      </c>
      <c r="T2450" s="20">
        <f t="shared" si="193"/>
        <v>42613.233333333337</v>
      </c>
      <c r="U2450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10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90"/>
        <v>108</v>
      </c>
      <c r="P2451">
        <f t="shared" si="191"/>
        <v>90</v>
      </c>
      <c r="Q2451" s="14" t="s">
        <v>8341</v>
      </c>
      <c r="R2451" t="s">
        <v>8357</v>
      </c>
      <c r="S2451" s="20">
        <f t="shared" si="192"/>
        <v>41943.142534722225</v>
      </c>
      <c r="T2451" s="20">
        <f t="shared" si="193"/>
        <v>41973.184201388889</v>
      </c>
      <c r="U2451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10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90"/>
        <v>102</v>
      </c>
      <c r="P2452">
        <f t="shared" si="191"/>
        <v>149.31</v>
      </c>
      <c r="Q2452" s="14" t="s">
        <v>8341</v>
      </c>
      <c r="R2452" t="s">
        <v>8357</v>
      </c>
      <c r="S2452" s="20">
        <f t="shared" si="192"/>
        <v>41902.07240740741</v>
      </c>
      <c r="T2452" s="20">
        <f t="shared" si="193"/>
        <v>41940.132638888892</v>
      </c>
      <c r="U245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10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90"/>
        <v>115</v>
      </c>
      <c r="P2453">
        <f t="shared" si="191"/>
        <v>62.07</v>
      </c>
      <c r="Q2453" s="14" t="s">
        <v>8341</v>
      </c>
      <c r="R2453" t="s">
        <v>8357</v>
      </c>
      <c r="S2453" s="20">
        <f t="shared" si="192"/>
        <v>42779.908449074079</v>
      </c>
      <c r="T2453" s="20">
        <f t="shared" si="193"/>
        <v>42799.908449074079</v>
      </c>
      <c r="U245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10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90"/>
        <v>134</v>
      </c>
      <c r="P2454">
        <f t="shared" si="191"/>
        <v>53.4</v>
      </c>
      <c r="Q2454" s="14" t="s">
        <v>8341</v>
      </c>
      <c r="R2454" t="s">
        <v>8357</v>
      </c>
      <c r="S2454" s="20">
        <f t="shared" si="192"/>
        <v>42338.84375</v>
      </c>
      <c r="T2454" s="20">
        <f t="shared" si="193"/>
        <v>42367.958333333328</v>
      </c>
      <c r="U2454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10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90"/>
        <v>155</v>
      </c>
      <c r="P2455">
        <f t="shared" si="191"/>
        <v>69.27</v>
      </c>
      <c r="Q2455" s="14" t="s">
        <v>8341</v>
      </c>
      <c r="R2455" t="s">
        <v>8357</v>
      </c>
      <c r="S2455" s="20">
        <f t="shared" si="192"/>
        <v>42738.692233796297</v>
      </c>
      <c r="T2455" s="20">
        <f t="shared" si="193"/>
        <v>42768.692233796297</v>
      </c>
      <c r="U2455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10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90"/>
        <v>101</v>
      </c>
      <c r="P2456">
        <f t="shared" si="191"/>
        <v>271.51</v>
      </c>
      <c r="Q2456" s="14" t="s">
        <v>8341</v>
      </c>
      <c r="R2456" t="s">
        <v>8357</v>
      </c>
      <c r="S2456" s="20">
        <f t="shared" si="192"/>
        <v>42770.201481481476</v>
      </c>
      <c r="T2456" s="20">
        <f t="shared" si="193"/>
        <v>42805.201481481476</v>
      </c>
      <c r="U2456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10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90"/>
        <v>182</v>
      </c>
      <c r="P2457">
        <f t="shared" si="191"/>
        <v>34.130000000000003</v>
      </c>
      <c r="Q2457" s="14" t="s">
        <v>8341</v>
      </c>
      <c r="R2457" t="s">
        <v>8357</v>
      </c>
      <c r="S2457" s="20">
        <f t="shared" si="192"/>
        <v>42452.781828703708</v>
      </c>
      <c r="T2457" s="20">
        <f t="shared" si="193"/>
        <v>42480.781828703708</v>
      </c>
      <c r="U2457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10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90"/>
        <v>181</v>
      </c>
      <c r="P2458">
        <f t="shared" si="191"/>
        <v>40.49</v>
      </c>
      <c r="Q2458" s="14" t="s">
        <v>8341</v>
      </c>
      <c r="R2458" t="s">
        <v>8357</v>
      </c>
      <c r="S2458" s="20">
        <f t="shared" si="192"/>
        <v>42761.961099537039</v>
      </c>
      <c r="T2458" s="20">
        <f t="shared" si="193"/>
        <v>42791.961099537039</v>
      </c>
      <c r="U2458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10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90"/>
        <v>102</v>
      </c>
      <c r="P2459">
        <f t="shared" si="191"/>
        <v>189.76</v>
      </c>
      <c r="Q2459" s="14" t="s">
        <v>8341</v>
      </c>
      <c r="R2459" t="s">
        <v>8357</v>
      </c>
      <c r="S2459" s="20">
        <f t="shared" si="192"/>
        <v>42423.602500000001</v>
      </c>
      <c r="T2459" s="20">
        <f t="shared" si="193"/>
        <v>42453.560833333337</v>
      </c>
      <c r="U2459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10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90"/>
        <v>110</v>
      </c>
      <c r="P2460">
        <f t="shared" si="191"/>
        <v>68.86</v>
      </c>
      <c r="Q2460" s="14" t="s">
        <v>8341</v>
      </c>
      <c r="R2460" t="s">
        <v>8357</v>
      </c>
      <c r="S2460" s="20">
        <f t="shared" si="192"/>
        <v>42495.871736111112</v>
      </c>
      <c r="T2460" s="20">
        <f t="shared" si="193"/>
        <v>42530.791666666672</v>
      </c>
      <c r="U2460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10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90"/>
        <v>102</v>
      </c>
      <c r="P2461">
        <f t="shared" si="191"/>
        <v>108.78</v>
      </c>
      <c r="Q2461" s="14" t="s">
        <v>8341</v>
      </c>
      <c r="R2461" t="s">
        <v>8357</v>
      </c>
      <c r="S2461" s="20">
        <f t="shared" si="192"/>
        <v>42407.637557870374</v>
      </c>
      <c r="T2461" s="20">
        <f t="shared" si="193"/>
        <v>42452.595891203702</v>
      </c>
      <c r="U2461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10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90"/>
        <v>101</v>
      </c>
      <c r="P2462">
        <f t="shared" si="191"/>
        <v>125.99</v>
      </c>
      <c r="Q2462" s="14" t="s">
        <v>8341</v>
      </c>
      <c r="R2462" t="s">
        <v>8357</v>
      </c>
      <c r="S2462" s="20">
        <f t="shared" si="192"/>
        <v>42704.187118055561</v>
      </c>
      <c r="T2462" s="20">
        <f t="shared" si="193"/>
        <v>42738.178472222222</v>
      </c>
      <c r="U246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10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90"/>
        <v>104</v>
      </c>
      <c r="P2463">
        <f t="shared" si="191"/>
        <v>90.52</v>
      </c>
      <c r="Q2463" s="14" t="s">
        <v>8330</v>
      </c>
      <c r="R2463" t="s">
        <v>8334</v>
      </c>
      <c r="S2463" s="20">
        <f t="shared" si="192"/>
        <v>40784.012696759259</v>
      </c>
      <c r="T2463" s="20">
        <f t="shared" si="193"/>
        <v>40817.125</v>
      </c>
      <c r="U246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10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90"/>
        <v>111</v>
      </c>
      <c r="P2464">
        <f t="shared" si="191"/>
        <v>28.88</v>
      </c>
      <c r="Q2464" s="14" t="s">
        <v>8330</v>
      </c>
      <c r="R2464" t="s">
        <v>8334</v>
      </c>
      <c r="S2464" s="20">
        <f t="shared" si="192"/>
        <v>41089.186296296299</v>
      </c>
      <c r="T2464" s="20">
        <f t="shared" si="193"/>
        <v>41109.186296296299</v>
      </c>
      <c r="U2464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10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90"/>
        <v>116</v>
      </c>
      <c r="P2465">
        <f t="shared" si="191"/>
        <v>31</v>
      </c>
      <c r="Q2465" s="14" t="s">
        <v>8330</v>
      </c>
      <c r="R2465" t="s">
        <v>8334</v>
      </c>
      <c r="S2465" s="20">
        <f t="shared" si="192"/>
        <v>41341.111400462964</v>
      </c>
      <c r="T2465" s="20">
        <f t="shared" si="193"/>
        <v>41380.791666666664</v>
      </c>
      <c r="U2465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10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90"/>
        <v>111</v>
      </c>
      <c r="P2466">
        <f t="shared" si="191"/>
        <v>51.67</v>
      </c>
      <c r="Q2466" s="14" t="s">
        <v>8330</v>
      </c>
      <c r="R2466" t="s">
        <v>8334</v>
      </c>
      <c r="S2466" s="20">
        <f t="shared" si="192"/>
        <v>42248.90042824074</v>
      </c>
      <c r="T2466" s="20">
        <f t="shared" si="193"/>
        <v>42277.811805555553</v>
      </c>
      <c r="U2466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10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90"/>
        <v>180</v>
      </c>
      <c r="P2467">
        <f t="shared" si="191"/>
        <v>26.27</v>
      </c>
      <c r="Q2467" s="14" t="s">
        <v>8330</v>
      </c>
      <c r="R2467" t="s">
        <v>8334</v>
      </c>
      <c r="S2467" s="20">
        <f t="shared" si="192"/>
        <v>41145.719305555554</v>
      </c>
      <c r="T2467" s="20">
        <f t="shared" si="193"/>
        <v>41175.719305555554</v>
      </c>
      <c r="U2467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10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90"/>
        <v>100</v>
      </c>
      <c r="P2468">
        <f t="shared" si="191"/>
        <v>48.08</v>
      </c>
      <c r="Q2468" s="14" t="s">
        <v>8330</v>
      </c>
      <c r="R2468" t="s">
        <v>8334</v>
      </c>
      <c r="S2468" s="20">
        <f t="shared" si="192"/>
        <v>41373.102465277778</v>
      </c>
      <c r="T2468" s="20">
        <f t="shared" si="193"/>
        <v>41403.102465277778</v>
      </c>
      <c r="U2468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10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90"/>
        <v>119</v>
      </c>
      <c r="P2469">
        <f t="shared" si="191"/>
        <v>27.56</v>
      </c>
      <c r="Q2469" s="14" t="s">
        <v>8330</v>
      </c>
      <c r="R2469" t="s">
        <v>8334</v>
      </c>
      <c r="S2469" s="20">
        <f t="shared" si="192"/>
        <v>41025.874201388891</v>
      </c>
      <c r="T2469" s="20">
        <f t="shared" si="193"/>
        <v>41039.708333333336</v>
      </c>
      <c r="U2469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10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90"/>
        <v>107</v>
      </c>
      <c r="P2470">
        <f t="shared" si="191"/>
        <v>36.97</v>
      </c>
      <c r="Q2470" s="14" t="s">
        <v>8330</v>
      </c>
      <c r="R2470" t="s">
        <v>8334</v>
      </c>
      <c r="S2470" s="20">
        <f t="shared" si="192"/>
        <v>41174.154178240737</v>
      </c>
      <c r="T2470" s="20">
        <f t="shared" si="193"/>
        <v>41210.208333333336</v>
      </c>
      <c r="U2470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10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90"/>
        <v>114</v>
      </c>
      <c r="P2471">
        <f t="shared" si="191"/>
        <v>29.02</v>
      </c>
      <c r="Q2471" s="14" t="s">
        <v>8330</v>
      </c>
      <c r="R2471" t="s">
        <v>8334</v>
      </c>
      <c r="S2471" s="20">
        <f t="shared" si="192"/>
        <v>40557.429733796293</v>
      </c>
      <c r="T2471" s="20">
        <f t="shared" si="193"/>
        <v>40582.429733796293</v>
      </c>
      <c r="U2471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10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90"/>
        <v>103</v>
      </c>
      <c r="P2472">
        <f t="shared" si="191"/>
        <v>28.66</v>
      </c>
      <c r="Q2472" s="14" t="s">
        <v>8330</v>
      </c>
      <c r="R2472" t="s">
        <v>8334</v>
      </c>
      <c r="S2472" s="20">
        <f t="shared" si="192"/>
        <v>41023.07471064815</v>
      </c>
      <c r="T2472" s="20">
        <f t="shared" si="193"/>
        <v>41053.07471064815</v>
      </c>
      <c r="U247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10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90"/>
        <v>128</v>
      </c>
      <c r="P2473">
        <f t="shared" si="191"/>
        <v>37.65</v>
      </c>
      <c r="Q2473" s="14" t="s">
        <v>8330</v>
      </c>
      <c r="R2473" t="s">
        <v>8334</v>
      </c>
      <c r="S2473" s="20">
        <f t="shared" si="192"/>
        <v>40893.992962962962</v>
      </c>
      <c r="T2473" s="20">
        <f t="shared" si="193"/>
        <v>40933.992962962962</v>
      </c>
      <c r="U247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10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90"/>
        <v>136</v>
      </c>
      <c r="P2474">
        <f t="shared" si="191"/>
        <v>97.9</v>
      </c>
      <c r="Q2474" s="14" t="s">
        <v>8330</v>
      </c>
      <c r="R2474" t="s">
        <v>8334</v>
      </c>
      <c r="S2474" s="20">
        <f t="shared" si="192"/>
        <v>40354.11550925926</v>
      </c>
      <c r="T2474" s="20">
        <f t="shared" si="193"/>
        <v>40425.043749999997</v>
      </c>
      <c r="U2474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10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90"/>
        <v>100</v>
      </c>
      <c r="P2475">
        <f t="shared" si="191"/>
        <v>42.55</v>
      </c>
      <c r="Q2475" s="14" t="s">
        <v>8330</v>
      </c>
      <c r="R2475" t="s">
        <v>8334</v>
      </c>
      <c r="S2475" s="20">
        <f t="shared" si="192"/>
        <v>41193.748483796298</v>
      </c>
      <c r="T2475" s="20">
        <f t="shared" si="193"/>
        <v>41223.790150462963</v>
      </c>
      <c r="U2475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10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90"/>
        <v>100</v>
      </c>
      <c r="P2476">
        <f t="shared" si="191"/>
        <v>131.58000000000001</v>
      </c>
      <c r="Q2476" s="14" t="s">
        <v>8330</v>
      </c>
      <c r="R2476" t="s">
        <v>8334</v>
      </c>
      <c r="S2476" s="20">
        <f t="shared" si="192"/>
        <v>40417.011296296296</v>
      </c>
      <c r="T2476" s="20">
        <f t="shared" si="193"/>
        <v>40462.011296296296</v>
      </c>
      <c r="U2476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10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90"/>
        <v>105</v>
      </c>
      <c r="P2477">
        <f t="shared" si="191"/>
        <v>32.32</v>
      </c>
      <c r="Q2477" s="14" t="s">
        <v>8330</v>
      </c>
      <c r="R2477" t="s">
        <v>8334</v>
      </c>
      <c r="S2477" s="20">
        <f t="shared" si="192"/>
        <v>40310.287673611114</v>
      </c>
      <c r="T2477" s="20">
        <f t="shared" si="193"/>
        <v>40369.916666666664</v>
      </c>
      <c r="U2477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10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90"/>
        <v>105</v>
      </c>
      <c r="P2478">
        <f t="shared" si="191"/>
        <v>61.1</v>
      </c>
      <c r="Q2478" s="14" t="s">
        <v>8330</v>
      </c>
      <c r="R2478" t="s">
        <v>8334</v>
      </c>
      <c r="S2478" s="20">
        <f t="shared" si="192"/>
        <v>41913.328356481477</v>
      </c>
      <c r="T2478" s="20">
        <f t="shared" si="193"/>
        <v>41946.370023148149</v>
      </c>
      <c r="U2478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10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90"/>
        <v>171</v>
      </c>
      <c r="P2479">
        <f t="shared" si="191"/>
        <v>31.34</v>
      </c>
      <c r="Q2479" s="14" t="s">
        <v>8330</v>
      </c>
      <c r="R2479" t="s">
        <v>8334</v>
      </c>
      <c r="S2479" s="20">
        <f t="shared" si="192"/>
        <v>41088.691493055558</v>
      </c>
      <c r="T2479" s="20">
        <f t="shared" si="193"/>
        <v>41133.691493055558</v>
      </c>
      <c r="U2479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10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90"/>
        <v>128</v>
      </c>
      <c r="P2480">
        <f t="shared" si="191"/>
        <v>129.11000000000001</v>
      </c>
      <c r="Q2480" s="14" t="s">
        <v>8330</v>
      </c>
      <c r="R2480" t="s">
        <v>8334</v>
      </c>
      <c r="S2480" s="20">
        <f t="shared" si="192"/>
        <v>41257.950381944444</v>
      </c>
      <c r="T2480" s="20">
        <f t="shared" si="193"/>
        <v>41287.950381944444</v>
      </c>
      <c r="U2480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10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90"/>
        <v>133</v>
      </c>
      <c r="P2481">
        <f t="shared" si="191"/>
        <v>25.02</v>
      </c>
      <c r="Q2481" s="14" t="s">
        <v>8330</v>
      </c>
      <c r="R2481" t="s">
        <v>8334</v>
      </c>
      <c r="S2481" s="20">
        <f t="shared" si="192"/>
        <v>41107.726782407408</v>
      </c>
      <c r="T2481" s="20">
        <f t="shared" si="193"/>
        <v>41118.083333333336</v>
      </c>
      <c r="U2481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10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90"/>
        <v>100</v>
      </c>
      <c r="P2482">
        <f t="shared" si="191"/>
        <v>250</v>
      </c>
      <c r="Q2482" s="14" t="s">
        <v>8330</v>
      </c>
      <c r="R2482" t="s">
        <v>8334</v>
      </c>
      <c r="S2482" s="20">
        <f t="shared" si="192"/>
        <v>42227.936157407406</v>
      </c>
      <c r="T2482" s="20">
        <f t="shared" si="193"/>
        <v>42287.936157407406</v>
      </c>
      <c r="U248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10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90"/>
        <v>113</v>
      </c>
      <c r="P2483">
        <f t="shared" si="191"/>
        <v>47.54</v>
      </c>
      <c r="Q2483" s="14" t="s">
        <v>8330</v>
      </c>
      <c r="R2483" t="s">
        <v>8334</v>
      </c>
      <c r="S2483" s="20">
        <f t="shared" si="192"/>
        <v>40999.645925925928</v>
      </c>
      <c r="T2483" s="20">
        <f t="shared" si="193"/>
        <v>41029.645925925928</v>
      </c>
      <c r="U248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10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90"/>
        <v>100</v>
      </c>
      <c r="P2484">
        <f t="shared" si="191"/>
        <v>40.04</v>
      </c>
      <c r="Q2484" s="14" t="s">
        <v>8330</v>
      </c>
      <c r="R2484" t="s">
        <v>8334</v>
      </c>
      <c r="S2484" s="20">
        <f t="shared" si="192"/>
        <v>40711.782210648147</v>
      </c>
      <c r="T2484" s="20">
        <f t="shared" si="193"/>
        <v>40756.782210648147</v>
      </c>
      <c r="U2484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10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90"/>
        <v>114</v>
      </c>
      <c r="P2485">
        <f t="shared" si="191"/>
        <v>65.84</v>
      </c>
      <c r="Q2485" s="14" t="s">
        <v>8330</v>
      </c>
      <c r="R2485" t="s">
        <v>8334</v>
      </c>
      <c r="S2485" s="20">
        <f t="shared" si="192"/>
        <v>40970.750034722223</v>
      </c>
      <c r="T2485" s="20">
        <f t="shared" si="193"/>
        <v>41030.708368055559</v>
      </c>
      <c r="U2485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10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90"/>
        <v>119</v>
      </c>
      <c r="P2486">
        <f t="shared" si="191"/>
        <v>46.4</v>
      </c>
      <c r="Q2486" s="14" t="s">
        <v>8330</v>
      </c>
      <c r="R2486" t="s">
        <v>8334</v>
      </c>
      <c r="S2486" s="20">
        <f t="shared" si="192"/>
        <v>40771.916701388887</v>
      </c>
      <c r="T2486" s="20">
        <f t="shared" si="193"/>
        <v>40801.916701388887</v>
      </c>
      <c r="U2486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10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90"/>
        <v>103</v>
      </c>
      <c r="P2487">
        <f t="shared" si="191"/>
        <v>50.37</v>
      </c>
      <c r="Q2487" s="14" t="s">
        <v>8330</v>
      </c>
      <c r="R2487" t="s">
        <v>8334</v>
      </c>
      <c r="S2487" s="20">
        <f t="shared" si="192"/>
        <v>40793.998599537037</v>
      </c>
      <c r="T2487" s="20">
        <f t="shared" si="193"/>
        <v>40828.998599537037</v>
      </c>
      <c r="U2487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10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90"/>
        <v>266</v>
      </c>
      <c r="P2488">
        <f t="shared" si="191"/>
        <v>26.57</v>
      </c>
      <c r="Q2488" s="14" t="s">
        <v>8330</v>
      </c>
      <c r="R2488" t="s">
        <v>8334</v>
      </c>
      <c r="S2488" s="20">
        <f t="shared" si="192"/>
        <v>40991.708055555559</v>
      </c>
      <c r="T2488" s="20">
        <f t="shared" si="193"/>
        <v>41021.708055555559</v>
      </c>
      <c r="U2488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10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90"/>
        <v>100</v>
      </c>
      <c r="P2489">
        <f t="shared" si="191"/>
        <v>39.49</v>
      </c>
      <c r="Q2489" s="14" t="s">
        <v>8330</v>
      </c>
      <c r="R2489" t="s">
        <v>8334</v>
      </c>
      <c r="S2489" s="20">
        <f t="shared" si="192"/>
        <v>41026.083298611113</v>
      </c>
      <c r="T2489" s="20">
        <f t="shared" si="193"/>
        <v>41056.083298611113</v>
      </c>
      <c r="U2489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10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90"/>
        <v>107</v>
      </c>
      <c r="P2490">
        <f t="shared" si="191"/>
        <v>49.25</v>
      </c>
      <c r="Q2490" s="14" t="s">
        <v>8330</v>
      </c>
      <c r="R2490" t="s">
        <v>8334</v>
      </c>
      <c r="S2490" s="20">
        <f t="shared" si="192"/>
        <v>40833.633194444446</v>
      </c>
      <c r="T2490" s="20">
        <f t="shared" si="193"/>
        <v>40863.674861111111</v>
      </c>
      <c r="U2490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10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90"/>
        <v>134</v>
      </c>
      <c r="P2491">
        <f t="shared" si="191"/>
        <v>62.38</v>
      </c>
      <c r="Q2491" s="14" t="s">
        <v>8330</v>
      </c>
      <c r="R2491" t="s">
        <v>8334</v>
      </c>
      <c r="S2491" s="20">
        <f t="shared" si="192"/>
        <v>41373.690266203703</v>
      </c>
      <c r="T2491" s="20">
        <f t="shared" si="193"/>
        <v>41403.690266203703</v>
      </c>
      <c r="U2491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10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90"/>
        <v>121</v>
      </c>
      <c r="P2492">
        <f t="shared" si="191"/>
        <v>37.94</v>
      </c>
      <c r="Q2492" s="14" t="s">
        <v>8330</v>
      </c>
      <c r="R2492" t="s">
        <v>8334</v>
      </c>
      <c r="S2492" s="20">
        <f t="shared" si="192"/>
        <v>41023.227731481478</v>
      </c>
      <c r="T2492" s="20">
        <f t="shared" si="193"/>
        <v>41083.227731481478</v>
      </c>
      <c r="U249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10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90"/>
        <v>103</v>
      </c>
      <c r="P2493">
        <f t="shared" si="191"/>
        <v>51.6</v>
      </c>
      <c r="Q2493" s="14" t="s">
        <v>8330</v>
      </c>
      <c r="R2493" t="s">
        <v>8334</v>
      </c>
      <c r="S2493" s="20">
        <f t="shared" si="192"/>
        <v>40542.839282407411</v>
      </c>
      <c r="T2493" s="20">
        <f t="shared" si="193"/>
        <v>40559.07708333333</v>
      </c>
      <c r="U249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10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90"/>
        <v>125</v>
      </c>
      <c r="P2494">
        <f t="shared" si="191"/>
        <v>27.78</v>
      </c>
      <c r="Q2494" s="14" t="s">
        <v>8330</v>
      </c>
      <c r="R2494" t="s">
        <v>8334</v>
      </c>
      <c r="S2494" s="20">
        <f t="shared" si="192"/>
        <v>41024.985972222225</v>
      </c>
      <c r="T2494" s="20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10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90"/>
        <v>129</v>
      </c>
      <c r="P2495">
        <f t="shared" si="191"/>
        <v>99.38</v>
      </c>
      <c r="Q2495" s="14" t="s">
        <v>8330</v>
      </c>
      <c r="R2495" t="s">
        <v>8334</v>
      </c>
      <c r="S2495" s="20">
        <f t="shared" si="192"/>
        <v>41348.168287037035</v>
      </c>
      <c r="T2495" s="20">
        <f t="shared" si="193"/>
        <v>41393.168287037035</v>
      </c>
      <c r="U2495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10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90"/>
        <v>101</v>
      </c>
      <c r="P2496">
        <f t="shared" si="191"/>
        <v>38.85</v>
      </c>
      <c r="Q2496" s="14" t="s">
        <v>8330</v>
      </c>
      <c r="R2496" t="s">
        <v>8334</v>
      </c>
      <c r="S2496" s="20">
        <f t="shared" si="192"/>
        <v>41022.645185185182</v>
      </c>
      <c r="T2496" s="20">
        <f t="shared" si="193"/>
        <v>41052.645185185182</v>
      </c>
      <c r="U2496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10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90"/>
        <v>128</v>
      </c>
      <c r="P2497">
        <f t="shared" si="191"/>
        <v>45.55</v>
      </c>
      <c r="Q2497" s="14" t="s">
        <v>8330</v>
      </c>
      <c r="R2497" t="s">
        <v>8334</v>
      </c>
      <c r="S2497" s="20">
        <f t="shared" si="192"/>
        <v>41036.946469907409</v>
      </c>
      <c r="T2497" s="20">
        <f t="shared" si="193"/>
        <v>41066.946469907409</v>
      </c>
      <c r="U2497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10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ref="O2498:O2561" si="195">ROUND(E2498/D2498*100,0)</f>
        <v>100</v>
      </c>
      <c r="P2498">
        <f t="shared" ref="P2498:P2561" si="196">IFERROR(ROUND(E2498/L2498,2),0)</f>
        <v>600</v>
      </c>
      <c r="Q2498" s="14" t="s">
        <v>8330</v>
      </c>
      <c r="R2498" t="s">
        <v>8334</v>
      </c>
      <c r="S2498" s="20">
        <f t="shared" ref="S2498:S2561" si="197">(((J2498/60)/60)/24)+DATE(1970,1,1)</f>
        <v>41327.996435185189</v>
      </c>
      <c r="T2498" s="20">
        <f t="shared" ref="T2498:T2561" si="198">(((I2498/60)/60)/24)+DATE(1970,1,1)</f>
        <v>41362.954768518517</v>
      </c>
      <c r="U2498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10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si="195"/>
        <v>113</v>
      </c>
      <c r="P2499">
        <f t="shared" si="196"/>
        <v>80.55</v>
      </c>
      <c r="Q2499" s="14" t="s">
        <v>8330</v>
      </c>
      <c r="R2499" t="s">
        <v>8334</v>
      </c>
      <c r="S2499" s="20">
        <f t="shared" si="197"/>
        <v>40730.878912037035</v>
      </c>
      <c r="T2499" s="20">
        <f t="shared" si="198"/>
        <v>40760.878912037035</v>
      </c>
      <c r="U2499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10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95"/>
        <v>106</v>
      </c>
      <c r="P2500">
        <f t="shared" si="196"/>
        <v>52.8</v>
      </c>
      <c r="Q2500" s="14" t="s">
        <v>8330</v>
      </c>
      <c r="R2500" t="s">
        <v>8334</v>
      </c>
      <c r="S2500" s="20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10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95"/>
        <v>203</v>
      </c>
      <c r="P2501">
        <f t="shared" si="196"/>
        <v>47.68</v>
      </c>
      <c r="Q2501" s="14" t="s">
        <v>8330</v>
      </c>
      <c r="R2501" t="s">
        <v>8334</v>
      </c>
      <c r="S2501" s="20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10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95"/>
        <v>113</v>
      </c>
      <c r="P2502">
        <f t="shared" si="196"/>
        <v>23.45</v>
      </c>
      <c r="Q2502" s="14" t="s">
        <v>8330</v>
      </c>
      <c r="R2502" t="s">
        <v>8334</v>
      </c>
      <c r="S2502" s="20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10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95"/>
        <v>3</v>
      </c>
      <c r="P2503">
        <f t="shared" si="196"/>
        <v>40.14</v>
      </c>
      <c r="Q2503" s="14" t="s">
        <v>8341</v>
      </c>
      <c r="R2503" t="s">
        <v>8358</v>
      </c>
      <c r="S2503" s="20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10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95"/>
        <v>0</v>
      </c>
      <c r="P2504">
        <f t="shared" si="196"/>
        <v>17.2</v>
      </c>
      <c r="Q2504" s="14" t="s">
        <v>8341</v>
      </c>
      <c r="R2504" t="s">
        <v>8358</v>
      </c>
      <c r="S2504" s="20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10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95"/>
        <v>0</v>
      </c>
      <c r="P2505">
        <f t="shared" si="196"/>
        <v>0</v>
      </c>
      <c r="Q2505" s="14" t="s">
        <v>8341</v>
      </c>
      <c r="R2505" t="s">
        <v>8358</v>
      </c>
      <c r="S2505" s="20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10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95"/>
        <v>0</v>
      </c>
      <c r="P2506">
        <f t="shared" si="196"/>
        <v>0</v>
      </c>
      <c r="Q2506" s="14" t="s">
        <v>8341</v>
      </c>
      <c r="R2506" t="s">
        <v>8358</v>
      </c>
      <c r="S2506" s="20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10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95"/>
        <v>0</v>
      </c>
      <c r="P2507">
        <f t="shared" si="196"/>
        <v>0</v>
      </c>
      <c r="Q2507" s="14" t="s">
        <v>8341</v>
      </c>
      <c r="R2507" t="s">
        <v>8358</v>
      </c>
      <c r="S2507" s="20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10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95"/>
        <v>1</v>
      </c>
      <c r="P2508">
        <f t="shared" si="196"/>
        <v>15</v>
      </c>
      <c r="Q2508" s="14" t="s">
        <v>8341</v>
      </c>
      <c r="R2508" t="s">
        <v>8358</v>
      </c>
      <c r="S2508" s="20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10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95"/>
        <v>0</v>
      </c>
      <c r="P2509">
        <f t="shared" si="196"/>
        <v>0</v>
      </c>
      <c r="Q2509" s="14" t="s">
        <v>8341</v>
      </c>
      <c r="R2509" t="s">
        <v>8358</v>
      </c>
      <c r="S2509" s="20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10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95"/>
        <v>0</v>
      </c>
      <c r="P2510">
        <f t="shared" si="196"/>
        <v>0</v>
      </c>
      <c r="Q2510" s="14" t="s">
        <v>8341</v>
      </c>
      <c r="R2510" t="s">
        <v>8358</v>
      </c>
      <c r="S2510" s="20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10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95"/>
        <v>1</v>
      </c>
      <c r="P2511">
        <f t="shared" si="196"/>
        <v>35.71</v>
      </c>
      <c r="Q2511" s="14" t="s">
        <v>8341</v>
      </c>
      <c r="R2511" t="s">
        <v>8358</v>
      </c>
      <c r="S2511" s="20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10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95"/>
        <v>0</v>
      </c>
      <c r="P2512">
        <f t="shared" si="196"/>
        <v>37.5</v>
      </c>
      <c r="Q2512" s="14" t="s">
        <v>8341</v>
      </c>
      <c r="R2512" t="s">
        <v>8358</v>
      </c>
      <c r="S2512" s="20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10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95"/>
        <v>0</v>
      </c>
      <c r="P2513">
        <f t="shared" si="196"/>
        <v>0</v>
      </c>
      <c r="Q2513" s="14" t="s">
        <v>8341</v>
      </c>
      <c r="R2513" t="s">
        <v>8358</v>
      </c>
      <c r="S2513" s="20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10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95"/>
        <v>0</v>
      </c>
      <c r="P2514">
        <f t="shared" si="196"/>
        <v>0</v>
      </c>
      <c r="Q2514" s="14" t="s">
        <v>8341</v>
      </c>
      <c r="R2514" t="s">
        <v>8358</v>
      </c>
      <c r="S2514" s="20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10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95"/>
        <v>0</v>
      </c>
      <c r="P2515">
        <f t="shared" si="196"/>
        <v>0</v>
      </c>
      <c r="Q2515" s="14" t="s">
        <v>8341</v>
      </c>
      <c r="R2515" t="s">
        <v>8358</v>
      </c>
      <c r="S2515" s="20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10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95"/>
        <v>2</v>
      </c>
      <c r="P2516">
        <f t="shared" si="196"/>
        <v>52.5</v>
      </c>
      <c r="Q2516" s="14" t="s">
        <v>8341</v>
      </c>
      <c r="R2516" t="s">
        <v>8358</v>
      </c>
      <c r="S2516" s="20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10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95"/>
        <v>19</v>
      </c>
      <c r="P2517">
        <f t="shared" si="196"/>
        <v>77.5</v>
      </c>
      <c r="Q2517" s="14" t="s">
        <v>8341</v>
      </c>
      <c r="R2517" t="s">
        <v>8358</v>
      </c>
      <c r="S2517" s="20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10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95"/>
        <v>0</v>
      </c>
      <c r="P2518">
        <f t="shared" si="196"/>
        <v>0</v>
      </c>
      <c r="Q2518" s="14" t="s">
        <v>8341</v>
      </c>
      <c r="R2518" t="s">
        <v>8358</v>
      </c>
      <c r="S2518" s="20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10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95"/>
        <v>10</v>
      </c>
      <c r="P2519">
        <f t="shared" si="196"/>
        <v>53.55</v>
      </c>
      <c r="Q2519" s="14" t="s">
        <v>8341</v>
      </c>
      <c r="R2519" t="s">
        <v>8358</v>
      </c>
      <c r="S2519" s="20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10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95"/>
        <v>0</v>
      </c>
      <c r="P2520">
        <f t="shared" si="196"/>
        <v>0</v>
      </c>
      <c r="Q2520" s="14" t="s">
        <v>8341</v>
      </c>
      <c r="R2520" t="s">
        <v>8358</v>
      </c>
      <c r="S2520" s="20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10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95"/>
        <v>0</v>
      </c>
      <c r="P2521">
        <f t="shared" si="196"/>
        <v>16.25</v>
      </c>
      <c r="Q2521" s="14" t="s">
        <v>8341</v>
      </c>
      <c r="R2521" t="s">
        <v>8358</v>
      </c>
      <c r="S2521" s="20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10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95"/>
        <v>0</v>
      </c>
      <c r="P2522">
        <f t="shared" si="196"/>
        <v>0</v>
      </c>
      <c r="Q2522" s="14" t="s">
        <v>8341</v>
      </c>
      <c r="R2522" t="s">
        <v>8358</v>
      </c>
      <c r="S2522" s="20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10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95"/>
        <v>109</v>
      </c>
      <c r="P2523">
        <f t="shared" si="196"/>
        <v>103.68</v>
      </c>
      <c r="Q2523" s="14" t="s">
        <v>8330</v>
      </c>
      <c r="R2523" t="s">
        <v>8359</v>
      </c>
      <c r="S2523" s="20">
        <f t="shared" si="197"/>
        <v>42269.967835648145</v>
      </c>
      <c r="T2523" s="20">
        <f t="shared" si="198"/>
        <v>42290.967835648145</v>
      </c>
      <c r="U25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10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95"/>
        <v>100</v>
      </c>
      <c r="P2524">
        <f t="shared" si="196"/>
        <v>185.19</v>
      </c>
      <c r="Q2524" s="14" t="s">
        <v>8330</v>
      </c>
      <c r="R2524" t="s">
        <v>8359</v>
      </c>
      <c r="S2524" s="20">
        <f t="shared" si="197"/>
        <v>42460.573611111111</v>
      </c>
      <c r="T2524" s="20">
        <f t="shared" si="198"/>
        <v>42482.619444444441</v>
      </c>
      <c r="U2524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10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95"/>
        <v>156</v>
      </c>
      <c r="P2525">
        <f t="shared" si="196"/>
        <v>54.15</v>
      </c>
      <c r="Q2525" s="14" t="s">
        <v>8330</v>
      </c>
      <c r="R2525" t="s">
        <v>8359</v>
      </c>
      <c r="S2525" s="20">
        <f t="shared" si="197"/>
        <v>41930.975601851853</v>
      </c>
      <c r="T2525" s="20">
        <f t="shared" si="198"/>
        <v>41961.017268518524</v>
      </c>
      <c r="U2525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10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95"/>
        <v>102</v>
      </c>
      <c r="P2526">
        <f t="shared" si="196"/>
        <v>177.21</v>
      </c>
      <c r="Q2526" s="14" t="s">
        <v>8330</v>
      </c>
      <c r="R2526" t="s">
        <v>8359</v>
      </c>
      <c r="S2526" s="20">
        <f t="shared" si="197"/>
        <v>41961.807372685187</v>
      </c>
      <c r="T2526" s="20">
        <f t="shared" si="198"/>
        <v>41994.1875</v>
      </c>
      <c r="U2526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10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95"/>
        <v>100</v>
      </c>
      <c r="P2527">
        <f t="shared" si="196"/>
        <v>100.33</v>
      </c>
      <c r="Q2527" s="14" t="s">
        <v>8330</v>
      </c>
      <c r="R2527" t="s">
        <v>8359</v>
      </c>
      <c r="S2527" s="20">
        <f t="shared" si="197"/>
        <v>41058.844571759262</v>
      </c>
      <c r="T2527" s="20">
        <f t="shared" si="198"/>
        <v>41088.844571759262</v>
      </c>
      <c r="U2527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10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95"/>
        <v>113</v>
      </c>
      <c r="P2528">
        <f t="shared" si="196"/>
        <v>136.91</v>
      </c>
      <c r="Q2528" s="14" t="s">
        <v>8330</v>
      </c>
      <c r="R2528" t="s">
        <v>8359</v>
      </c>
      <c r="S2528" s="20">
        <f t="shared" si="197"/>
        <v>41953.091134259259</v>
      </c>
      <c r="T2528" s="20">
        <f t="shared" si="198"/>
        <v>41981.207638888889</v>
      </c>
      <c r="U2528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10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95"/>
        <v>102</v>
      </c>
      <c r="P2529">
        <f t="shared" si="196"/>
        <v>57.54</v>
      </c>
      <c r="Q2529" s="14" t="s">
        <v>8330</v>
      </c>
      <c r="R2529" t="s">
        <v>8359</v>
      </c>
      <c r="S2529" s="20">
        <f t="shared" si="197"/>
        <v>41546.75105324074</v>
      </c>
      <c r="T2529" s="20">
        <f t="shared" si="198"/>
        <v>41565.165972222225</v>
      </c>
      <c r="U2529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10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95"/>
        <v>107</v>
      </c>
      <c r="P2530">
        <f t="shared" si="196"/>
        <v>52.96</v>
      </c>
      <c r="Q2530" s="14" t="s">
        <v>8330</v>
      </c>
      <c r="R2530" t="s">
        <v>8359</v>
      </c>
      <c r="S2530" s="20">
        <f t="shared" si="197"/>
        <v>42217.834525462968</v>
      </c>
      <c r="T2530" s="20">
        <f t="shared" si="198"/>
        <v>42236.458333333328</v>
      </c>
      <c r="U2530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10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95"/>
        <v>104</v>
      </c>
      <c r="P2531">
        <f t="shared" si="196"/>
        <v>82.33</v>
      </c>
      <c r="Q2531" s="14" t="s">
        <v>8330</v>
      </c>
      <c r="R2531" t="s">
        <v>8359</v>
      </c>
      <c r="S2531" s="20">
        <f t="shared" si="197"/>
        <v>40948.080729166664</v>
      </c>
      <c r="T2531" s="20">
        <f t="shared" si="198"/>
        <v>40993.0390625</v>
      </c>
      <c r="U2531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10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95"/>
        <v>100</v>
      </c>
      <c r="P2532">
        <f t="shared" si="196"/>
        <v>135.41999999999999</v>
      </c>
      <c r="Q2532" s="14" t="s">
        <v>8330</v>
      </c>
      <c r="R2532" t="s">
        <v>8359</v>
      </c>
      <c r="S2532" s="20">
        <f t="shared" si="197"/>
        <v>42081.864641203705</v>
      </c>
      <c r="T2532" s="20">
        <f t="shared" si="198"/>
        <v>42114.201388888891</v>
      </c>
      <c r="U253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10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95"/>
        <v>100</v>
      </c>
      <c r="P2533">
        <f t="shared" si="196"/>
        <v>74.069999999999993</v>
      </c>
      <c r="Q2533" s="14" t="s">
        <v>8330</v>
      </c>
      <c r="R2533" t="s">
        <v>8359</v>
      </c>
      <c r="S2533" s="20">
        <f t="shared" si="197"/>
        <v>42208.680023148147</v>
      </c>
      <c r="T2533" s="20">
        <f t="shared" si="198"/>
        <v>42231.165972222225</v>
      </c>
      <c r="U253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10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95"/>
        <v>126</v>
      </c>
      <c r="P2534">
        <f t="shared" si="196"/>
        <v>84.08</v>
      </c>
      <c r="Q2534" s="14" t="s">
        <v>8330</v>
      </c>
      <c r="R2534" t="s">
        <v>8359</v>
      </c>
      <c r="S2534" s="20">
        <f t="shared" si="197"/>
        <v>41107.849143518521</v>
      </c>
      <c r="T2534" s="20">
        <f t="shared" si="198"/>
        <v>41137.849143518521</v>
      </c>
      <c r="U2534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10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95"/>
        <v>111</v>
      </c>
      <c r="P2535">
        <f t="shared" si="196"/>
        <v>61.03</v>
      </c>
      <c r="Q2535" s="14" t="s">
        <v>8330</v>
      </c>
      <c r="R2535" t="s">
        <v>8359</v>
      </c>
      <c r="S2535" s="20">
        <f t="shared" si="197"/>
        <v>41304.751284722224</v>
      </c>
      <c r="T2535" s="20">
        <f t="shared" si="198"/>
        <v>41334.750787037039</v>
      </c>
      <c r="U2535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10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95"/>
        <v>105</v>
      </c>
      <c r="P2536">
        <f t="shared" si="196"/>
        <v>150</v>
      </c>
      <c r="Q2536" s="14" t="s">
        <v>8330</v>
      </c>
      <c r="R2536" t="s">
        <v>8359</v>
      </c>
      <c r="S2536" s="20">
        <f t="shared" si="197"/>
        <v>40127.700370370374</v>
      </c>
      <c r="T2536" s="20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10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95"/>
        <v>104</v>
      </c>
      <c r="P2537">
        <f t="shared" si="196"/>
        <v>266.08999999999997</v>
      </c>
      <c r="Q2537" s="14" t="s">
        <v>8330</v>
      </c>
      <c r="R2537" t="s">
        <v>8359</v>
      </c>
      <c r="S2537" s="20">
        <f t="shared" si="197"/>
        <v>41943.791030092594</v>
      </c>
      <c r="T2537" s="20">
        <f t="shared" si="198"/>
        <v>41974.832696759258</v>
      </c>
      <c r="U2537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10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95"/>
        <v>116</v>
      </c>
      <c r="P2538">
        <f t="shared" si="196"/>
        <v>7.25</v>
      </c>
      <c r="Q2538" s="14" t="s">
        <v>8330</v>
      </c>
      <c r="R2538" t="s">
        <v>8359</v>
      </c>
      <c r="S2538" s="20">
        <f t="shared" si="197"/>
        <v>41464.106087962966</v>
      </c>
      <c r="T2538" s="20">
        <f t="shared" si="198"/>
        <v>41485.106087962966</v>
      </c>
      <c r="U2538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10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95"/>
        <v>110</v>
      </c>
      <c r="P2539">
        <f t="shared" si="196"/>
        <v>100</v>
      </c>
      <c r="Q2539" s="14" t="s">
        <v>8330</v>
      </c>
      <c r="R2539" t="s">
        <v>8359</v>
      </c>
      <c r="S2539" s="20">
        <f t="shared" si="197"/>
        <v>40696.648784722223</v>
      </c>
      <c r="T2539" s="20">
        <f t="shared" si="198"/>
        <v>40756.648784722223</v>
      </c>
      <c r="U2539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10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95"/>
        <v>113</v>
      </c>
      <c r="P2540">
        <f t="shared" si="196"/>
        <v>109.96</v>
      </c>
      <c r="Q2540" s="14" t="s">
        <v>8330</v>
      </c>
      <c r="R2540" t="s">
        <v>8359</v>
      </c>
      <c r="S2540" s="20">
        <f t="shared" si="197"/>
        <v>41298.509965277779</v>
      </c>
      <c r="T2540" s="20">
        <f t="shared" si="198"/>
        <v>41329.207638888889</v>
      </c>
      <c r="U2540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10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95"/>
        <v>100</v>
      </c>
      <c r="P2541">
        <f t="shared" si="196"/>
        <v>169.92</v>
      </c>
      <c r="Q2541" s="14" t="s">
        <v>8330</v>
      </c>
      <c r="R2541" t="s">
        <v>8359</v>
      </c>
      <c r="S2541" s="20">
        <f t="shared" si="197"/>
        <v>41977.902222222227</v>
      </c>
      <c r="T2541" s="20">
        <f t="shared" si="198"/>
        <v>42037.902222222227</v>
      </c>
      <c r="U2541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10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95"/>
        <v>103</v>
      </c>
      <c r="P2542">
        <f t="shared" si="196"/>
        <v>95.74</v>
      </c>
      <c r="Q2542" s="14" t="s">
        <v>8330</v>
      </c>
      <c r="R2542" t="s">
        <v>8359</v>
      </c>
      <c r="S2542" s="20">
        <f t="shared" si="197"/>
        <v>40785.675011574072</v>
      </c>
      <c r="T2542" s="20">
        <f t="shared" si="198"/>
        <v>40845.675011574072</v>
      </c>
      <c r="U254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10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95"/>
        <v>107</v>
      </c>
      <c r="P2543">
        <f t="shared" si="196"/>
        <v>59.46</v>
      </c>
      <c r="Q2543" s="14" t="s">
        <v>8330</v>
      </c>
      <c r="R2543" t="s">
        <v>8359</v>
      </c>
      <c r="S2543" s="20">
        <f t="shared" si="197"/>
        <v>41483.449282407404</v>
      </c>
      <c r="T2543" s="20">
        <f t="shared" si="198"/>
        <v>41543.449282407404</v>
      </c>
      <c r="U254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10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95"/>
        <v>104</v>
      </c>
      <c r="P2544">
        <f t="shared" si="196"/>
        <v>55.77</v>
      </c>
      <c r="Q2544" s="14" t="s">
        <v>8330</v>
      </c>
      <c r="R2544" t="s">
        <v>8359</v>
      </c>
      <c r="S2544" s="20">
        <f t="shared" si="197"/>
        <v>41509.426585648151</v>
      </c>
      <c r="T2544" s="20">
        <f t="shared" si="198"/>
        <v>41548.165972222225</v>
      </c>
      <c r="U2544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10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95"/>
        <v>156</v>
      </c>
      <c r="P2545">
        <f t="shared" si="196"/>
        <v>30.08</v>
      </c>
      <c r="Q2545" s="14" t="s">
        <v>8330</v>
      </c>
      <c r="R2545" t="s">
        <v>8359</v>
      </c>
      <c r="S2545" s="20">
        <f t="shared" si="197"/>
        <v>40514.107615740737</v>
      </c>
      <c r="T2545" s="20">
        <f t="shared" si="198"/>
        <v>40545.125</v>
      </c>
      <c r="U2545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10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95"/>
        <v>101</v>
      </c>
      <c r="P2546">
        <f t="shared" si="196"/>
        <v>88.44</v>
      </c>
      <c r="Q2546" s="14" t="s">
        <v>8330</v>
      </c>
      <c r="R2546" t="s">
        <v>8359</v>
      </c>
      <c r="S2546" s="20">
        <f t="shared" si="197"/>
        <v>41068.520474537036</v>
      </c>
      <c r="T2546" s="20">
        <f t="shared" si="198"/>
        <v>41098.520474537036</v>
      </c>
      <c r="U2546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10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95"/>
        <v>195</v>
      </c>
      <c r="P2547">
        <f t="shared" si="196"/>
        <v>64.03</v>
      </c>
      <c r="Q2547" s="14" t="s">
        <v>8330</v>
      </c>
      <c r="R2547" t="s">
        <v>8359</v>
      </c>
      <c r="S2547" s="20">
        <f t="shared" si="197"/>
        <v>42027.13817129629</v>
      </c>
      <c r="T2547" s="20">
        <f t="shared" si="198"/>
        <v>42062.020833333328</v>
      </c>
      <c r="U2547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10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95"/>
        <v>112</v>
      </c>
      <c r="P2548">
        <f t="shared" si="196"/>
        <v>60.15</v>
      </c>
      <c r="Q2548" s="14" t="s">
        <v>8330</v>
      </c>
      <c r="R2548" t="s">
        <v>8359</v>
      </c>
      <c r="S2548" s="20">
        <f t="shared" si="197"/>
        <v>41524.858553240738</v>
      </c>
      <c r="T2548" s="20">
        <f t="shared" si="198"/>
        <v>41552.208333333336</v>
      </c>
      <c r="U2548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10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95"/>
        <v>120</v>
      </c>
      <c r="P2549">
        <f t="shared" si="196"/>
        <v>49.19</v>
      </c>
      <c r="Q2549" s="14" t="s">
        <v>8330</v>
      </c>
      <c r="R2549" t="s">
        <v>8359</v>
      </c>
      <c r="S2549" s="20">
        <f t="shared" si="197"/>
        <v>40973.773182870369</v>
      </c>
      <c r="T2549" s="20">
        <f t="shared" si="198"/>
        <v>41003.731516203705</v>
      </c>
      <c r="U2549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10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95"/>
        <v>102</v>
      </c>
      <c r="P2550">
        <f t="shared" si="196"/>
        <v>165.16</v>
      </c>
      <c r="Q2550" s="14" t="s">
        <v>8330</v>
      </c>
      <c r="R2550" t="s">
        <v>8359</v>
      </c>
      <c r="S2550" s="20">
        <f t="shared" si="197"/>
        <v>42618.625428240746</v>
      </c>
      <c r="T2550" s="20">
        <f t="shared" si="198"/>
        <v>42643.185416666667</v>
      </c>
      <c r="U2550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10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95"/>
        <v>103</v>
      </c>
      <c r="P2551">
        <f t="shared" si="196"/>
        <v>43.62</v>
      </c>
      <c r="Q2551" s="14" t="s">
        <v>8330</v>
      </c>
      <c r="R2551" t="s">
        <v>8359</v>
      </c>
      <c r="S2551" s="20">
        <f t="shared" si="197"/>
        <v>41390.757754629631</v>
      </c>
      <c r="T2551" s="20">
        <f t="shared" si="198"/>
        <v>41425.708333333336</v>
      </c>
      <c r="U2551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10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95"/>
        <v>101</v>
      </c>
      <c r="P2552">
        <f t="shared" si="196"/>
        <v>43.7</v>
      </c>
      <c r="Q2552" s="14" t="s">
        <v>8330</v>
      </c>
      <c r="R2552" t="s">
        <v>8359</v>
      </c>
      <c r="S2552" s="20">
        <f t="shared" si="197"/>
        <v>42228.634328703702</v>
      </c>
      <c r="T2552" s="20">
        <f t="shared" si="198"/>
        <v>42285.165972222225</v>
      </c>
      <c r="U255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10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95"/>
        <v>103</v>
      </c>
      <c r="P2553">
        <f t="shared" si="196"/>
        <v>67.42</v>
      </c>
      <c r="Q2553" s="14" t="s">
        <v>8330</v>
      </c>
      <c r="R2553" t="s">
        <v>8359</v>
      </c>
      <c r="S2553" s="20">
        <f t="shared" si="197"/>
        <v>40961.252141203702</v>
      </c>
      <c r="T2553" s="20">
        <f t="shared" si="198"/>
        <v>40989.866666666669</v>
      </c>
      <c r="U255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10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95"/>
        <v>107</v>
      </c>
      <c r="P2554">
        <f t="shared" si="196"/>
        <v>177.5</v>
      </c>
      <c r="Q2554" s="14" t="s">
        <v>8330</v>
      </c>
      <c r="R2554" t="s">
        <v>8359</v>
      </c>
      <c r="S2554" s="20">
        <f t="shared" si="197"/>
        <v>42769.809965277775</v>
      </c>
      <c r="T2554" s="20">
        <f t="shared" si="198"/>
        <v>42799.809965277775</v>
      </c>
      <c r="U2554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10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95"/>
        <v>156</v>
      </c>
      <c r="P2555">
        <f t="shared" si="196"/>
        <v>38.880000000000003</v>
      </c>
      <c r="Q2555" s="14" t="s">
        <v>8330</v>
      </c>
      <c r="R2555" t="s">
        <v>8359</v>
      </c>
      <c r="S2555" s="20">
        <f t="shared" si="197"/>
        <v>41113.199155092596</v>
      </c>
      <c r="T2555" s="20">
        <f t="shared" si="198"/>
        <v>41173.199155092596</v>
      </c>
      <c r="U2555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10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95"/>
        <v>123</v>
      </c>
      <c r="P2556">
        <f t="shared" si="196"/>
        <v>54.99</v>
      </c>
      <c r="Q2556" s="14" t="s">
        <v>8330</v>
      </c>
      <c r="R2556" t="s">
        <v>8359</v>
      </c>
      <c r="S2556" s="20">
        <f t="shared" si="197"/>
        <v>42125.078275462962</v>
      </c>
      <c r="T2556" s="20">
        <f t="shared" si="198"/>
        <v>42156.165972222225</v>
      </c>
      <c r="U2556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10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95"/>
        <v>107</v>
      </c>
      <c r="P2557">
        <f t="shared" si="196"/>
        <v>61.34</v>
      </c>
      <c r="Q2557" s="14" t="s">
        <v>8330</v>
      </c>
      <c r="R2557" t="s">
        <v>8359</v>
      </c>
      <c r="S2557" s="20">
        <f t="shared" si="197"/>
        <v>41026.655011574076</v>
      </c>
      <c r="T2557" s="20">
        <f t="shared" si="198"/>
        <v>41057.655011574076</v>
      </c>
      <c r="U2557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10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95"/>
        <v>106</v>
      </c>
      <c r="P2558">
        <f t="shared" si="196"/>
        <v>23.12</v>
      </c>
      <c r="Q2558" s="14" t="s">
        <v>8330</v>
      </c>
      <c r="R2558" t="s">
        <v>8359</v>
      </c>
      <c r="S2558" s="20">
        <f t="shared" si="197"/>
        <v>41222.991400462961</v>
      </c>
      <c r="T2558" s="20">
        <f t="shared" si="198"/>
        <v>41267.991400462961</v>
      </c>
      <c r="U2558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10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95"/>
        <v>118</v>
      </c>
      <c r="P2559">
        <f t="shared" si="196"/>
        <v>29.61</v>
      </c>
      <c r="Q2559" s="14" t="s">
        <v>8330</v>
      </c>
      <c r="R2559" t="s">
        <v>8359</v>
      </c>
      <c r="S2559" s="20">
        <f t="shared" si="197"/>
        <v>41744.745208333334</v>
      </c>
      <c r="T2559" s="20">
        <f t="shared" si="198"/>
        <v>41774.745208333334</v>
      </c>
      <c r="U2559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10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95"/>
        <v>109</v>
      </c>
      <c r="P2560">
        <f t="shared" si="196"/>
        <v>75.61</v>
      </c>
      <c r="Q2560" s="14" t="s">
        <v>8330</v>
      </c>
      <c r="R2560" t="s">
        <v>8359</v>
      </c>
      <c r="S2560" s="20">
        <f t="shared" si="197"/>
        <v>42093.860023148154</v>
      </c>
      <c r="T2560" s="20">
        <f t="shared" si="198"/>
        <v>42125.582638888889</v>
      </c>
      <c r="U2560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10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95"/>
        <v>111</v>
      </c>
      <c r="P2561">
        <f t="shared" si="196"/>
        <v>35.6</v>
      </c>
      <c r="Q2561" s="14" t="s">
        <v>8330</v>
      </c>
      <c r="R2561" t="s">
        <v>8359</v>
      </c>
      <c r="S2561" s="20">
        <f t="shared" si="197"/>
        <v>40829.873657407406</v>
      </c>
      <c r="T2561" s="20">
        <f t="shared" si="198"/>
        <v>40862.817361111112</v>
      </c>
      <c r="U2561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10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ref="O2562:O2625" si="200">ROUND(E2562/D2562*100,0)</f>
        <v>100</v>
      </c>
      <c r="P2562">
        <f t="shared" ref="P2562:P2625" si="201">IFERROR(ROUND(E2562/L2562,2),0)</f>
        <v>143</v>
      </c>
      <c r="Q2562" s="14" t="s">
        <v>8330</v>
      </c>
      <c r="R2562" t="s">
        <v>8359</v>
      </c>
      <c r="S2562" s="20">
        <f t="shared" ref="S2562:S2625" si="202">(((J2562/60)/60)/24)+DATE(1970,1,1)</f>
        <v>42039.951087962967</v>
      </c>
      <c r="T2562" s="20">
        <f t="shared" ref="T2562:T2625" si="203">(((I2562/60)/60)/24)+DATE(1970,1,1)</f>
        <v>42069.951087962967</v>
      </c>
      <c r="U256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10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si="200"/>
        <v>0</v>
      </c>
      <c r="P2563">
        <f t="shared" si="201"/>
        <v>0</v>
      </c>
      <c r="Q2563" s="14" t="s">
        <v>8341</v>
      </c>
      <c r="R2563" t="s">
        <v>8342</v>
      </c>
      <c r="S2563" s="20">
        <f t="shared" si="202"/>
        <v>42260.528807870374</v>
      </c>
      <c r="T2563" s="20">
        <f t="shared" si="203"/>
        <v>42290.528807870374</v>
      </c>
      <c r="U256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10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200"/>
        <v>1</v>
      </c>
      <c r="P2564">
        <f t="shared" si="201"/>
        <v>25</v>
      </c>
      <c r="Q2564" s="14" t="s">
        <v>8341</v>
      </c>
      <c r="R2564" t="s">
        <v>8342</v>
      </c>
      <c r="S2564" s="20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10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200"/>
        <v>0</v>
      </c>
      <c r="P2565">
        <f t="shared" si="201"/>
        <v>0</v>
      </c>
      <c r="Q2565" s="14" t="s">
        <v>8341</v>
      </c>
      <c r="R2565" t="s">
        <v>8342</v>
      </c>
      <c r="S2565" s="20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10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200"/>
        <v>0</v>
      </c>
      <c r="P2566">
        <f t="shared" si="201"/>
        <v>0</v>
      </c>
      <c r="Q2566" s="14" t="s">
        <v>8341</v>
      </c>
      <c r="R2566" t="s">
        <v>8342</v>
      </c>
      <c r="S2566" s="20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10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200"/>
        <v>1</v>
      </c>
      <c r="P2567">
        <f t="shared" si="201"/>
        <v>100</v>
      </c>
      <c r="Q2567" s="14" t="s">
        <v>8341</v>
      </c>
      <c r="R2567" t="s">
        <v>8342</v>
      </c>
      <c r="S2567" s="20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10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200"/>
        <v>0</v>
      </c>
      <c r="P2568">
        <f t="shared" si="201"/>
        <v>0</v>
      </c>
      <c r="Q2568" s="14" t="s">
        <v>8341</v>
      </c>
      <c r="R2568" t="s">
        <v>8342</v>
      </c>
      <c r="S2568" s="20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10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200"/>
        <v>0</v>
      </c>
      <c r="P2569">
        <f t="shared" si="201"/>
        <v>60</v>
      </c>
      <c r="Q2569" s="14" t="s">
        <v>8341</v>
      </c>
      <c r="R2569" t="s">
        <v>8342</v>
      </c>
      <c r="S2569" s="20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10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200"/>
        <v>1</v>
      </c>
      <c r="P2570">
        <f t="shared" si="201"/>
        <v>50</v>
      </c>
      <c r="Q2570" s="14" t="s">
        <v>8341</v>
      </c>
      <c r="R2570" t="s">
        <v>8342</v>
      </c>
      <c r="S2570" s="20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10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200"/>
        <v>2</v>
      </c>
      <c r="P2571">
        <f t="shared" si="201"/>
        <v>72.5</v>
      </c>
      <c r="Q2571" s="14" t="s">
        <v>8341</v>
      </c>
      <c r="R2571" t="s">
        <v>8342</v>
      </c>
      <c r="S2571" s="20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10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200"/>
        <v>1</v>
      </c>
      <c r="P2572">
        <f t="shared" si="201"/>
        <v>29.5</v>
      </c>
      <c r="Q2572" s="14" t="s">
        <v>8341</v>
      </c>
      <c r="R2572" t="s">
        <v>8342</v>
      </c>
      <c r="S2572" s="20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10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200"/>
        <v>0</v>
      </c>
      <c r="P2573">
        <f t="shared" si="201"/>
        <v>62.5</v>
      </c>
      <c r="Q2573" s="14" t="s">
        <v>8341</v>
      </c>
      <c r="R2573" t="s">
        <v>8342</v>
      </c>
      <c r="S2573" s="20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10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200"/>
        <v>0</v>
      </c>
      <c r="P2574">
        <f t="shared" si="201"/>
        <v>0</v>
      </c>
      <c r="Q2574" s="14" t="s">
        <v>8341</v>
      </c>
      <c r="R2574" t="s">
        <v>8342</v>
      </c>
      <c r="S2574" s="20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10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200"/>
        <v>0</v>
      </c>
      <c r="P2575">
        <f t="shared" si="201"/>
        <v>0</v>
      </c>
      <c r="Q2575" s="14" t="s">
        <v>8341</v>
      </c>
      <c r="R2575" t="s">
        <v>8342</v>
      </c>
      <c r="S2575" s="20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10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200"/>
        <v>0</v>
      </c>
      <c r="P2576">
        <f t="shared" si="201"/>
        <v>0</v>
      </c>
      <c r="Q2576" s="14" t="s">
        <v>8341</v>
      </c>
      <c r="R2576" t="s">
        <v>8342</v>
      </c>
      <c r="S2576" s="20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10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200"/>
        <v>0</v>
      </c>
      <c r="P2577">
        <f t="shared" si="201"/>
        <v>0</v>
      </c>
      <c r="Q2577" s="14" t="s">
        <v>8341</v>
      </c>
      <c r="R2577" t="s">
        <v>8342</v>
      </c>
      <c r="S2577" s="20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10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200"/>
        <v>0</v>
      </c>
      <c r="P2578">
        <f t="shared" si="201"/>
        <v>0</v>
      </c>
      <c r="Q2578" s="14" t="s">
        <v>8341</v>
      </c>
      <c r="R2578" t="s">
        <v>8342</v>
      </c>
      <c r="S2578" s="20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10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200"/>
        <v>0</v>
      </c>
      <c r="P2579">
        <f t="shared" si="201"/>
        <v>0</v>
      </c>
      <c r="Q2579" s="14" t="s">
        <v>8341</v>
      </c>
      <c r="R2579" t="s">
        <v>8342</v>
      </c>
      <c r="S2579" s="20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10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200"/>
        <v>0</v>
      </c>
      <c r="P2580">
        <f t="shared" si="201"/>
        <v>0</v>
      </c>
      <c r="Q2580" s="14" t="s">
        <v>8341</v>
      </c>
      <c r="R2580" t="s">
        <v>8342</v>
      </c>
      <c r="S2580" s="20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10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200"/>
        <v>0</v>
      </c>
      <c r="P2581">
        <f t="shared" si="201"/>
        <v>23.08</v>
      </c>
      <c r="Q2581" s="14" t="s">
        <v>8341</v>
      </c>
      <c r="R2581" t="s">
        <v>8342</v>
      </c>
      <c r="S2581" s="20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10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200"/>
        <v>1</v>
      </c>
      <c r="P2582">
        <f t="shared" si="201"/>
        <v>25.5</v>
      </c>
      <c r="Q2582" s="14" t="s">
        <v>8341</v>
      </c>
      <c r="R2582" t="s">
        <v>8342</v>
      </c>
      <c r="S2582" s="20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10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200"/>
        <v>11</v>
      </c>
      <c r="P2583">
        <f t="shared" si="201"/>
        <v>48.18</v>
      </c>
      <c r="Q2583" s="14" t="s">
        <v>8341</v>
      </c>
      <c r="R2583" t="s">
        <v>8342</v>
      </c>
      <c r="S2583" s="20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10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200"/>
        <v>0</v>
      </c>
      <c r="P2584">
        <f t="shared" si="201"/>
        <v>1</v>
      </c>
      <c r="Q2584" s="14" t="s">
        <v>8341</v>
      </c>
      <c r="R2584" t="s">
        <v>8342</v>
      </c>
      <c r="S2584" s="20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10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200"/>
        <v>1</v>
      </c>
      <c r="P2585">
        <f t="shared" si="201"/>
        <v>1</v>
      </c>
      <c r="Q2585" s="14" t="s">
        <v>8341</v>
      </c>
      <c r="R2585" t="s">
        <v>8342</v>
      </c>
      <c r="S2585" s="20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10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200"/>
        <v>0</v>
      </c>
      <c r="P2586">
        <f t="shared" si="201"/>
        <v>0</v>
      </c>
      <c r="Q2586" s="14" t="s">
        <v>8341</v>
      </c>
      <c r="R2586" t="s">
        <v>8342</v>
      </c>
      <c r="S2586" s="20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10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200"/>
        <v>0</v>
      </c>
      <c r="P2587">
        <f t="shared" si="201"/>
        <v>50</v>
      </c>
      <c r="Q2587" s="14" t="s">
        <v>8341</v>
      </c>
      <c r="R2587" t="s">
        <v>8342</v>
      </c>
      <c r="S2587" s="20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10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200"/>
        <v>0</v>
      </c>
      <c r="P2588">
        <f t="shared" si="201"/>
        <v>5</v>
      </c>
      <c r="Q2588" s="14" t="s">
        <v>8341</v>
      </c>
      <c r="R2588" t="s">
        <v>8342</v>
      </c>
      <c r="S2588" s="20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10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200"/>
        <v>2</v>
      </c>
      <c r="P2589">
        <f t="shared" si="201"/>
        <v>202.83</v>
      </c>
      <c r="Q2589" s="14" t="s">
        <v>8341</v>
      </c>
      <c r="R2589" t="s">
        <v>8342</v>
      </c>
      <c r="S2589" s="20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10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200"/>
        <v>4</v>
      </c>
      <c r="P2590">
        <f t="shared" si="201"/>
        <v>29.13</v>
      </c>
      <c r="Q2590" s="14" t="s">
        <v>8341</v>
      </c>
      <c r="R2590" t="s">
        <v>8342</v>
      </c>
      <c r="S2590" s="20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10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200"/>
        <v>0</v>
      </c>
      <c r="P2591">
        <f t="shared" si="201"/>
        <v>5</v>
      </c>
      <c r="Q2591" s="14" t="s">
        <v>8341</v>
      </c>
      <c r="R2591" t="s">
        <v>8342</v>
      </c>
      <c r="S2591" s="20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10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200"/>
        <v>0</v>
      </c>
      <c r="P2592">
        <f t="shared" si="201"/>
        <v>0</v>
      </c>
      <c r="Q2592" s="14" t="s">
        <v>8341</v>
      </c>
      <c r="R2592" t="s">
        <v>8342</v>
      </c>
      <c r="S2592" s="20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10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200"/>
        <v>2</v>
      </c>
      <c r="P2593">
        <f t="shared" si="201"/>
        <v>13</v>
      </c>
      <c r="Q2593" s="14" t="s">
        <v>8341</v>
      </c>
      <c r="R2593" t="s">
        <v>8342</v>
      </c>
      <c r="S2593" s="20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10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200"/>
        <v>0</v>
      </c>
      <c r="P2594">
        <f t="shared" si="201"/>
        <v>50</v>
      </c>
      <c r="Q2594" s="14" t="s">
        <v>8341</v>
      </c>
      <c r="R2594" t="s">
        <v>8342</v>
      </c>
      <c r="S2594" s="20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10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200"/>
        <v>0</v>
      </c>
      <c r="P2595">
        <f t="shared" si="201"/>
        <v>0</v>
      </c>
      <c r="Q2595" s="14" t="s">
        <v>8341</v>
      </c>
      <c r="R2595" t="s">
        <v>8342</v>
      </c>
      <c r="S2595" s="20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10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200"/>
        <v>0</v>
      </c>
      <c r="P2596">
        <f t="shared" si="201"/>
        <v>1</v>
      </c>
      <c r="Q2596" s="14" t="s">
        <v>8341</v>
      </c>
      <c r="R2596" t="s">
        <v>8342</v>
      </c>
      <c r="S2596" s="20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10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200"/>
        <v>12</v>
      </c>
      <c r="P2597">
        <f t="shared" si="201"/>
        <v>96.05</v>
      </c>
      <c r="Q2597" s="14" t="s">
        <v>8341</v>
      </c>
      <c r="R2597" t="s">
        <v>8342</v>
      </c>
      <c r="S2597" s="20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10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200"/>
        <v>24</v>
      </c>
      <c r="P2598">
        <f t="shared" si="201"/>
        <v>305.77999999999997</v>
      </c>
      <c r="Q2598" s="14" t="s">
        <v>8341</v>
      </c>
      <c r="R2598" t="s">
        <v>8342</v>
      </c>
      <c r="S2598" s="20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10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200"/>
        <v>6</v>
      </c>
      <c r="P2599">
        <f t="shared" si="201"/>
        <v>12.14</v>
      </c>
      <c r="Q2599" s="14" t="s">
        <v>8341</v>
      </c>
      <c r="R2599" t="s">
        <v>8342</v>
      </c>
      <c r="S2599" s="20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10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200"/>
        <v>39</v>
      </c>
      <c r="P2600">
        <f t="shared" si="201"/>
        <v>83.57</v>
      </c>
      <c r="Q2600" s="14" t="s">
        <v>8341</v>
      </c>
      <c r="R2600" t="s">
        <v>8342</v>
      </c>
      <c r="S2600" s="20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10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200"/>
        <v>1</v>
      </c>
      <c r="P2601">
        <f t="shared" si="201"/>
        <v>18</v>
      </c>
      <c r="Q2601" s="14" t="s">
        <v>8341</v>
      </c>
      <c r="R2601" t="s">
        <v>8342</v>
      </c>
      <c r="S2601" s="20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10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200"/>
        <v>7</v>
      </c>
      <c r="P2602">
        <f t="shared" si="201"/>
        <v>115.53</v>
      </c>
      <c r="Q2602" s="14" t="s">
        <v>8341</v>
      </c>
      <c r="R2602" t="s">
        <v>8342</v>
      </c>
      <c r="S2602" s="20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10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200"/>
        <v>661</v>
      </c>
      <c r="P2603">
        <f t="shared" si="201"/>
        <v>21.9</v>
      </c>
      <c r="Q2603" s="14" t="s">
        <v>8324</v>
      </c>
      <c r="R2603" t="s">
        <v>8360</v>
      </c>
      <c r="S2603" s="20">
        <f t="shared" si="202"/>
        <v>41150.902187499996</v>
      </c>
      <c r="T2603" s="20">
        <f t="shared" si="203"/>
        <v>41165.165972222225</v>
      </c>
      <c r="U260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10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200"/>
        <v>326</v>
      </c>
      <c r="P2604">
        <f t="shared" si="201"/>
        <v>80.02</v>
      </c>
      <c r="Q2604" s="14" t="s">
        <v>8324</v>
      </c>
      <c r="R2604" t="s">
        <v>8360</v>
      </c>
      <c r="S2604" s="20">
        <f t="shared" si="202"/>
        <v>41915.747314814813</v>
      </c>
      <c r="T2604" s="20">
        <f t="shared" si="203"/>
        <v>41955.888888888891</v>
      </c>
      <c r="U2604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10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200"/>
        <v>101</v>
      </c>
      <c r="P2605">
        <f t="shared" si="201"/>
        <v>35.520000000000003</v>
      </c>
      <c r="Q2605" s="14" t="s">
        <v>8324</v>
      </c>
      <c r="R2605" t="s">
        <v>8360</v>
      </c>
      <c r="S2605" s="20">
        <f t="shared" si="202"/>
        <v>41617.912662037037</v>
      </c>
      <c r="T2605" s="20">
        <f t="shared" si="203"/>
        <v>41631.912662037037</v>
      </c>
      <c r="U2605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10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200"/>
        <v>104</v>
      </c>
      <c r="P2606">
        <f t="shared" si="201"/>
        <v>64.930000000000007</v>
      </c>
      <c r="Q2606" s="14" t="s">
        <v>8324</v>
      </c>
      <c r="R2606" t="s">
        <v>8360</v>
      </c>
      <c r="S2606" s="20">
        <f t="shared" si="202"/>
        <v>40998.051192129627</v>
      </c>
      <c r="T2606" s="20">
        <f t="shared" si="203"/>
        <v>41028.051192129627</v>
      </c>
      <c r="U2606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10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200"/>
        <v>107</v>
      </c>
      <c r="P2607">
        <f t="shared" si="201"/>
        <v>60.97</v>
      </c>
      <c r="Q2607" s="14" t="s">
        <v>8324</v>
      </c>
      <c r="R2607" t="s">
        <v>8360</v>
      </c>
      <c r="S2607" s="20">
        <f t="shared" si="202"/>
        <v>42508.541550925926</v>
      </c>
      <c r="T2607" s="20">
        <f t="shared" si="203"/>
        <v>42538.541550925926</v>
      </c>
      <c r="U2607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10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200"/>
        <v>110</v>
      </c>
      <c r="P2608">
        <f t="shared" si="201"/>
        <v>31.44</v>
      </c>
      <c r="Q2608" s="14" t="s">
        <v>8324</v>
      </c>
      <c r="R2608" t="s">
        <v>8360</v>
      </c>
      <c r="S2608" s="20">
        <f t="shared" si="202"/>
        <v>41726.712754629632</v>
      </c>
      <c r="T2608" s="20">
        <f t="shared" si="203"/>
        <v>41758.712754629632</v>
      </c>
      <c r="U2608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10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200"/>
        <v>408</v>
      </c>
      <c r="P2609">
        <f t="shared" si="201"/>
        <v>81.95</v>
      </c>
      <c r="Q2609" s="14" t="s">
        <v>8324</v>
      </c>
      <c r="R2609" t="s">
        <v>8360</v>
      </c>
      <c r="S2609" s="20">
        <f t="shared" si="202"/>
        <v>42184.874675925923</v>
      </c>
      <c r="T2609" s="20">
        <f t="shared" si="203"/>
        <v>42228.083333333328</v>
      </c>
      <c r="U2609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10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200"/>
        <v>224</v>
      </c>
      <c r="P2610">
        <f t="shared" si="201"/>
        <v>58.93</v>
      </c>
      <c r="Q2610" s="14" t="s">
        <v>8324</v>
      </c>
      <c r="R2610" t="s">
        <v>8360</v>
      </c>
      <c r="S2610" s="20">
        <f t="shared" si="202"/>
        <v>42767.801712962959</v>
      </c>
      <c r="T2610" s="20">
        <f t="shared" si="203"/>
        <v>42809</v>
      </c>
      <c r="U2610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10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200"/>
        <v>304</v>
      </c>
      <c r="P2611">
        <f t="shared" si="201"/>
        <v>157.29</v>
      </c>
      <c r="Q2611" s="14" t="s">
        <v>8324</v>
      </c>
      <c r="R2611" t="s">
        <v>8360</v>
      </c>
      <c r="S2611" s="20">
        <f t="shared" si="202"/>
        <v>41075.237858796296</v>
      </c>
      <c r="T2611" s="20">
        <f t="shared" si="203"/>
        <v>41105.237858796296</v>
      </c>
      <c r="U2611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10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200"/>
        <v>141</v>
      </c>
      <c r="P2612">
        <f t="shared" si="201"/>
        <v>55.76</v>
      </c>
      <c r="Q2612" s="14" t="s">
        <v>8324</v>
      </c>
      <c r="R2612" t="s">
        <v>8360</v>
      </c>
      <c r="S2612" s="20">
        <f t="shared" si="202"/>
        <v>42564.881076388891</v>
      </c>
      <c r="T2612" s="20">
        <f t="shared" si="203"/>
        <v>42604.290972222225</v>
      </c>
      <c r="U261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10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200"/>
        <v>2791</v>
      </c>
      <c r="P2613">
        <f t="shared" si="201"/>
        <v>83.8</v>
      </c>
      <c r="Q2613" s="14" t="s">
        <v>8324</v>
      </c>
      <c r="R2613" t="s">
        <v>8360</v>
      </c>
      <c r="S2613" s="20">
        <f t="shared" si="202"/>
        <v>42704.335810185185</v>
      </c>
      <c r="T2613" s="20">
        <f t="shared" si="203"/>
        <v>42737.957638888889</v>
      </c>
      <c r="U261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10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200"/>
        <v>172</v>
      </c>
      <c r="P2614">
        <f t="shared" si="201"/>
        <v>58.42</v>
      </c>
      <c r="Q2614" s="14" t="s">
        <v>8324</v>
      </c>
      <c r="R2614" t="s">
        <v>8360</v>
      </c>
      <c r="S2614" s="20">
        <f t="shared" si="202"/>
        <v>41982.143171296295</v>
      </c>
      <c r="T2614" s="20">
        <f t="shared" si="203"/>
        <v>42013.143171296295</v>
      </c>
      <c r="U2614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10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200"/>
        <v>101</v>
      </c>
      <c r="P2615">
        <f t="shared" si="201"/>
        <v>270.57</v>
      </c>
      <c r="Q2615" s="14" t="s">
        <v>8324</v>
      </c>
      <c r="R2615" t="s">
        <v>8360</v>
      </c>
      <c r="S2615" s="20">
        <f t="shared" si="202"/>
        <v>41143.81821759259</v>
      </c>
      <c r="T2615" s="20">
        <f t="shared" si="203"/>
        <v>41173.81821759259</v>
      </c>
      <c r="U2615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10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200"/>
        <v>102</v>
      </c>
      <c r="P2616">
        <f t="shared" si="201"/>
        <v>107.1</v>
      </c>
      <c r="Q2616" s="14" t="s">
        <v>8324</v>
      </c>
      <c r="R2616" t="s">
        <v>8360</v>
      </c>
      <c r="S2616" s="20">
        <f t="shared" si="202"/>
        <v>41730.708472222221</v>
      </c>
      <c r="T2616" s="20">
        <f t="shared" si="203"/>
        <v>41759.208333333336</v>
      </c>
      <c r="U2616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10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200"/>
        <v>170</v>
      </c>
      <c r="P2617">
        <f t="shared" si="201"/>
        <v>47.18</v>
      </c>
      <c r="Q2617" s="14" t="s">
        <v>8324</v>
      </c>
      <c r="R2617" t="s">
        <v>8360</v>
      </c>
      <c r="S2617" s="20">
        <f t="shared" si="202"/>
        <v>42453.49726851852</v>
      </c>
      <c r="T2617" s="20">
        <f t="shared" si="203"/>
        <v>42490.5</v>
      </c>
      <c r="U2617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10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200"/>
        <v>115</v>
      </c>
      <c r="P2618">
        <f t="shared" si="201"/>
        <v>120.31</v>
      </c>
      <c r="Q2618" s="14" t="s">
        <v>8324</v>
      </c>
      <c r="R2618" t="s">
        <v>8360</v>
      </c>
      <c r="S2618" s="20">
        <f t="shared" si="202"/>
        <v>42211.99454861111</v>
      </c>
      <c r="T2618" s="20">
        <f t="shared" si="203"/>
        <v>42241.99454861111</v>
      </c>
      <c r="U2618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10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200"/>
        <v>878</v>
      </c>
      <c r="P2619">
        <f t="shared" si="201"/>
        <v>27.6</v>
      </c>
      <c r="Q2619" s="14" t="s">
        <v>8324</v>
      </c>
      <c r="R2619" t="s">
        <v>8360</v>
      </c>
      <c r="S2619" s="20">
        <f t="shared" si="202"/>
        <v>41902.874432870369</v>
      </c>
      <c r="T2619" s="20">
        <f t="shared" si="203"/>
        <v>41932.874432870369</v>
      </c>
      <c r="U2619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10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200"/>
        <v>105</v>
      </c>
      <c r="P2620">
        <f t="shared" si="201"/>
        <v>205.3</v>
      </c>
      <c r="Q2620" s="14" t="s">
        <v>8324</v>
      </c>
      <c r="R2620" t="s">
        <v>8360</v>
      </c>
      <c r="S2620" s="20">
        <f t="shared" si="202"/>
        <v>42279.792372685188</v>
      </c>
      <c r="T2620" s="20">
        <f t="shared" si="203"/>
        <v>42339.834039351852</v>
      </c>
      <c r="U2620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10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200"/>
        <v>188</v>
      </c>
      <c r="P2621">
        <f t="shared" si="201"/>
        <v>35.549999999999997</v>
      </c>
      <c r="Q2621" s="14" t="s">
        <v>8324</v>
      </c>
      <c r="R2621" t="s">
        <v>8360</v>
      </c>
      <c r="S2621" s="20">
        <f t="shared" si="202"/>
        <v>42273.884305555555</v>
      </c>
      <c r="T2621" s="20">
        <f t="shared" si="203"/>
        <v>42300.458333333328</v>
      </c>
      <c r="U2621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10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200"/>
        <v>144</v>
      </c>
      <c r="P2622">
        <f t="shared" si="201"/>
        <v>74.64</v>
      </c>
      <c r="Q2622" s="14" t="s">
        <v>8324</v>
      </c>
      <c r="R2622" t="s">
        <v>8360</v>
      </c>
      <c r="S2622" s="20">
        <f t="shared" si="202"/>
        <v>42251.16715277778</v>
      </c>
      <c r="T2622" s="20">
        <f t="shared" si="203"/>
        <v>42288.041666666672</v>
      </c>
      <c r="U26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10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200"/>
        <v>146</v>
      </c>
      <c r="P2623">
        <f t="shared" si="201"/>
        <v>47.06</v>
      </c>
      <c r="Q2623" s="14" t="s">
        <v>8324</v>
      </c>
      <c r="R2623" t="s">
        <v>8360</v>
      </c>
      <c r="S2623" s="20">
        <f t="shared" si="202"/>
        <v>42115.74754629629</v>
      </c>
      <c r="T2623" s="20">
        <f t="shared" si="203"/>
        <v>42145.74754629629</v>
      </c>
      <c r="U26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10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200"/>
        <v>131</v>
      </c>
      <c r="P2624">
        <f t="shared" si="201"/>
        <v>26.59</v>
      </c>
      <c r="Q2624" s="14" t="s">
        <v>8324</v>
      </c>
      <c r="R2624" t="s">
        <v>8360</v>
      </c>
      <c r="S2624" s="20">
        <f t="shared" si="202"/>
        <v>42689.74324074074</v>
      </c>
      <c r="T2624" s="20">
        <f t="shared" si="203"/>
        <v>42734.74324074074</v>
      </c>
      <c r="U2624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10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200"/>
        <v>114</v>
      </c>
      <c r="P2625">
        <f t="shared" si="201"/>
        <v>36.770000000000003</v>
      </c>
      <c r="Q2625" s="14" t="s">
        <v>8324</v>
      </c>
      <c r="R2625" t="s">
        <v>8360</v>
      </c>
      <c r="S2625" s="20">
        <f t="shared" si="202"/>
        <v>42692.256550925929</v>
      </c>
      <c r="T2625" s="20">
        <f t="shared" si="203"/>
        <v>42706.256550925929</v>
      </c>
      <c r="U2625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10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ref="O2626:O2689" si="205">ROUND(E2626/D2626*100,0)</f>
        <v>1379</v>
      </c>
      <c r="P2626">
        <f t="shared" ref="P2626:P2689" si="206">IFERROR(ROUND(E2626/L2626,2),0)</f>
        <v>31.82</v>
      </c>
      <c r="Q2626" s="14" t="s">
        <v>8324</v>
      </c>
      <c r="R2626" t="s">
        <v>8360</v>
      </c>
      <c r="S2626" s="20">
        <f t="shared" ref="S2626:S2689" si="207">(((J2626/60)/60)/24)+DATE(1970,1,1)</f>
        <v>41144.42155092593</v>
      </c>
      <c r="T2626" s="20">
        <f t="shared" ref="T2626:T2689" si="208">(((I2626/60)/60)/24)+DATE(1970,1,1)</f>
        <v>41165.42155092593</v>
      </c>
      <c r="U2626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10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si="205"/>
        <v>956</v>
      </c>
      <c r="P2627">
        <f t="shared" si="206"/>
        <v>27.58</v>
      </c>
      <c r="Q2627" s="14" t="s">
        <v>8324</v>
      </c>
      <c r="R2627" t="s">
        <v>8360</v>
      </c>
      <c r="S2627" s="20">
        <f t="shared" si="207"/>
        <v>42658.810277777782</v>
      </c>
      <c r="T2627" s="20">
        <f t="shared" si="208"/>
        <v>42683.851944444439</v>
      </c>
      <c r="U2627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10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205"/>
        <v>112</v>
      </c>
      <c r="P2628">
        <f t="shared" si="206"/>
        <v>56</v>
      </c>
      <c r="Q2628" s="14" t="s">
        <v>8324</v>
      </c>
      <c r="R2628" t="s">
        <v>8360</v>
      </c>
      <c r="S2628" s="20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10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205"/>
        <v>647</v>
      </c>
      <c r="P2629">
        <f t="shared" si="206"/>
        <v>21.56</v>
      </c>
      <c r="Q2629" s="14" t="s">
        <v>8324</v>
      </c>
      <c r="R2629" t="s">
        <v>8360</v>
      </c>
      <c r="S2629" s="20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10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205"/>
        <v>110</v>
      </c>
      <c r="P2630">
        <f t="shared" si="206"/>
        <v>44.1</v>
      </c>
      <c r="Q2630" s="14" t="s">
        <v>8324</v>
      </c>
      <c r="R2630" t="s">
        <v>8360</v>
      </c>
      <c r="S2630" s="20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10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205"/>
        <v>128</v>
      </c>
      <c r="P2631">
        <f t="shared" si="206"/>
        <v>63.87</v>
      </c>
      <c r="Q2631" s="14" t="s">
        <v>8324</v>
      </c>
      <c r="R2631" t="s">
        <v>8360</v>
      </c>
      <c r="S2631" s="20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10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205"/>
        <v>158</v>
      </c>
      <c r="P2632">
        <f t="shared" si="206"/>
        <v>38.99</v>
      </c>
      <c r="Q2632" s="14" t="s">
        <v>8324</v>
      </c>
      <c r="R2632" t="s">
        <v>8360</v>
      </c>
      <c r="S2632" s="20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10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205"/>
        <v>115</v>
      </c>
      <c r="P2633">
        <f t="shared" si="206"/>
        <v>80.19</v>
      </c>
      <c r="Q2633" s="14" t="s">
        <v>8324</v>
      </c>
      <c r="R2633" t="s">
        <v>8360</v>
      </c>
      <c r="S2633" s="20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10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205"/>
        <v>137</v>
      </c>
      <c r="P2634">
        <f t="shared" si="206"/>
        <v>34.9</v>
      </c>
      <c r="Q2634" s="14" t="s">
        <v>8324</v>
      </c>
      <c r="R2634" t="s">
        <v>8360</v>
      </c>
      <c r="S2634" s="20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10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205"/>
        <v>355</v>
      </c>
      <c r="P2635">
        <f t="shared" si="206"/>
        <v>89.1</v>
      </c>
      <c r="Q2635" s="14" t="s">
        <v>8324</v>
      </c>
      <c r="R2635" t="s">
        <v>8360</v>
      </c>
      <c r="S2635" s="20">
        <f t="shared" si="207"/>
        <v>41667.823287037041</v>
      </c>
      <c r="T2635" s="20">
        <f t="shared" si="208"/>
        <v>41697.958333333336</v>
      </c>
      <c r="U2635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10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205"/>
        <v>106</v>
      </c>
      <c r="P2636">
        <f t="shared" si="206"/>
        <v>39.44</v>
      </c>
      <c r="Q2636" s="14" t="s">
        <v>8324</v>
      </c>
      <c r="R2636" t="s">
        <v>8360</v>
      </c>
      <c r="S2636" s="20">
        <f t="shared" si="207"/>
        <v>42612.656493055561</v>
      </c>
      <c r="T2636" s="20">
        <f t="shared" si="208"/>
        <v>42642.656493055561</v>
      </c>
      <c r="U2636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10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205"/>
        <v>100</v>
      </c>
      <c r="P2637">
        <f t="shared" si="206"/>
        <v>136.9</v>
      </c>
      <c r="Q2637" s="14" t="s">
        <v>8324</v>
      </c>
      <c r="R2637" t="s">
        <v>8360</v>
      </c>
      <c r="S2637" s="20">
        <f t="shared" si="207"/>
        <v>42037.950937500005</v>
      </c>
      <c r="T2637" s="20">
        <f t="shared" si="208"/>
        <v>42072.909270833334</v>
      </c>
      <c r="U2637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10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205"/>
        <v>187</v>
      </c>
      <c r="P2638">
        <f t="shared" si="206"/>
        <v>37.46</v>
      </c>
      <c r="Q2638" s="14" t="s">
        <v>8324</v>
      </c>
      <c r="R2638" t="s">
        <v>8360</v>
      </c>
      <c r="S2638" s="20">
        <f t="shared" si="207"/>
        <v>42636.614745370374</v>
      </c>
      <c r="T2638" s="20">
        <f t="shared" si="208"/>
        <v>42659.041666666672</v>
      </c>
      <c r="U2638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10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205"/>
        <v>166</v>
      </c>
      <c r="P2639">
        <f t="shared" si="206"/>
        <v>31.96</v>
      </c>
      <c r="Q2639" s="14" t="s">
        <v>8324</v>
      </c>
      <c r="R2639" t="s">
        <v>8360</v>
      </c>
      <c r="S2639" s="20">
        <f t="shared" si="207"/>
        <v>42639.549479166672</v>
      </c>
      <c r="T2639" s="20">
        <f t="shared" si="208"/>
        <v>42655.549479166672</v>
      </c>
      <c r="U2639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10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205"/>
        <v>102</v>
      </c>
      <c r="P2640">
        <f t="shared" si="206"/>
        <v>25.21</v>
      </c>
      <c r="Q2640" s="14" t="s">
        <v>8324</v>
      </c>
      <c r="R2640" t="s">
        <v>8360</v>
      </c>
      <c r="S2640" s="20">
        <f t="shared" si="207"/>
        <v>41989.913136574076</v>
      </c>
      <c r="T2640" s="20">
        <f t="shared" si="208"/>
        <v>42019.913136574076</v>
      </c>
      <c r="U2640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10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205"/>
        <v>164</v>
      </c>
      <c r="P2641">
        <f t="shared" si="206"/>
        <v>10.039999999999999</v>
      </c>
      <c r="Q2641" s="14" t="s">
        <v>8324</v>
      </c>
      <c r="R2641" t="s">
        <v>8360</v>
      </c>
      <c r="S2641" s="20">
        <f t="shared" si="207"/>
        <v>42024.86513888889</v>
      </c>
      <c r="T2641" s="20">
        <f t="shared" si="208"/>
        <v>42054.86513888889</v>
      </c>
      <c r="U2641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10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205"/>
        <v>106</v>
      </c>
      <c r="P2642">
        <f t="shared" si="206"/>
        <v>45.94</v>
      </c>
      <c r="Q2642" s="14" t="s">
        <v>8324</v>
      </c>
      <c r="R2642" t="s">
        <v>8360</v>
      </c>
      <c r="S2642" s="20">
        <f t="shared" si="207"/>
        <v>42103.160578703704</v>
      </c>
      <c r="T2642" s="20">
        <f t="shared" si="208"/>
        <v>42163.160578703704</v>
      </c>
      <c r="U264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10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205"/>
        <v>1</v>
      </c>
      <c r="P2643">
        <f t="shared" si="206"/>
        <v>15</v>
      </c>
      <c r="Q2643" s="14" t="s">
        <v>8324</v>
      </c>
      <c r="R2643" t="s">
        <v>8360</v>
      </c>
      <c r="S2643" s="20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10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205"/>
        <v>0</v>
      </c>
      <c r="P2644">
        <f t="shared" si="206"/>
        <v>0</v>
      </c>
      <c r="Q2644" s="14" t="s">
        <v>8324</v>
      </c>
      <c r="R2644" t="s">
        <v>8360</v>
      </c>
      <c r="S2644" s="20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10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205"/>
        <v>34</v>
      </c>
      <c r="P2645">
        <f t="shared" si="206"/>
        <v>223.58</v>
      </c>
      <c r="Q2645" s="14" t="s">
        <v>8324</v>
      </c>
      <c r="R2645" t="s">
        <v>8360</v>
      </c>
      <c r="S2645" s="20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10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205"/>
        <v>2</v>
      </c>
      <c r="P2646">
        <f t="shared" si="206"/>
        <v>39.479999999999997</v>
      </c>
      <c r="Q2646" s="14" t="s">
        <v>8324</v>
      </c>
      <c r="R2646" t="s">
        <v>8360</v>
      </c>
      <c r="S2646" s="20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10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205"/>
        <v>11</v>
      </c>
      <c r="P2647">
        <f t="shared" si="206"/>
        <v>91.3</v>
      </c>
      <c r="Q2647" s="14" t="s">
        <v>8324</v>
      </c>
      <c r="R2647" t="s">
        <v>8360</v>
      </c>
      <c r="S2647" s="20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10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205"/>
        <v>8</v>
      </c>
      <c r="P2648">
        <f t="shared" si="206"/>
        <v>78.67</v>
      </c>
      <c r="Q2648" s="14" t="s">
        <v>8324</v>
      </c>
      <c r="R2648" t="s">
        <v>8360</v>
      </c>
      <c r="S2648" s="20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10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205"/>
        <v>1</v>
      </c>
      <c r="P2649">
        <f t="shared" si="206"/>
        <v>12</v>
      </c>
      <c r="Q2649" s="14" t="s">
        <v>8324</v>
      </c>
      <c r="R2649" t="s">
        <v>8360</v>
      </c>
      <c r="S2649" s="20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10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205"/>
        <v>1</v>
      </c>
      <c r="P2650">
        <f t="shared" si="206"/>
        <v>17.670000000000002</v>
      </c>
      <c r="Q2650" s="14" t="s">
        <v>8324</v>
      </c>
      <c r="R2650" t="s">
        <v>8360</v>
      </c>
      <c r="S2650" s="20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10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205"/>
        <v>0</v>
      </c>
      <c r="P2651">
        <f t="shared" si="206"/>
        <v>41.33</v>
      </c>
      <c r="Q2651" s="14" t="s">
        <v>8324</v>
      </c>
      <c r="R2651" t="s">
        <v>8360</v>
      </c>
      <c r="S2651" s="20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10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205"/>
        <v>1</v>
      </c>
      <c r="P2652">
        <f t="shared" si="206"/>
        <v>71.599999999999994</v>
      </c>
      <c r="Q2652" s="14" t="s">
        <v>8324</v>
      </c>
      <c r="R2652" t="s">
        <v>8360</v>
      </c>
      <c r="S2652" s="20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10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205"/>
        <v>2</v>
      </c>
      <c r="P2653">
        <f t="shared" si="206"/>
        <v>307.82</v>
      </c>
      <c r="Q2653" s="14" t="s">
        <v>8324</v>
      </c>
      <c r="R2653" t="s">
        <v>8360</v>
      </c>
      <c r="S2653" s="20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10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205"/>
        <v>1</v>
      </c>
      <c r="P2654">
        <f t="shared" si="206"/>
        <v>80.45</v>
      </c>
      <c r="Q2654" s="14" t="s">
        <v>8324</v>
      </c>
      <c r="R2654" t="s">
        <v>8360</v>
      </c>
      <c r="S2654" s="20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10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205"/>
        <v>12</v>
      </c>
      <c r="P2655">
        <f t="shared" si="206"/>
        <v>83.94</v>
      </c>
      <c r="Q2655" s="14" t="s">
        <v>8324</v>
      </c>
      <c r="R2655" t="s">
        <v>8360</v>
      </c>
      <c r="S2655" s="20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10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205"/>
        <v>0</v>
      </c>
      <c r="P2656">
        <f t="shared" si="206"/>
        <v>8.5</v>
      </c>
      <c r="Q2656" s="14" t="s">
        <v>8324</v>
      </c>
      <c r="R2656" t="s">
        <v>8360</v>
      </c>
      <c r="S2656" s="20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10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205"/>
        <v>21</v>
      </c>
      <c r="P2657">
        <f t="shared" si="206"/>
        <v>73.37</v>
      </c>
      <c r="Q2657" s="14" t="s">
        <v>8324</v>
      </c>
      <c r="R2657" t="s">
        <v>8360</v>
      </c>
      <c r="S2657" s="20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10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205"/>
        <v>11</v>
      </c>
      <c r="P2658">
        <f t="shared" si="206"/>
        <v>112.86</v>
      </c>
      <c r="Q2658" s="14" t="s">
        <v>8324</v>
      </c>
      <c r="R2658" t="s">
        <v>8360</v>
      </c>
      <c r="S2658" s="20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10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205"/>
        <v>19</v>
      </c>
      <c r="P2659">
        <f t="shared" si="206"/>
        <v>95.28</v>
      </c>
      <c r="Q2659" s="14" t="s">
        <v>8324</v>
      </c>
      <c r="R2659" t="s">
        <v>8360</v>
      </c>
      <c r="S2659" s="20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10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205"/>
        <v>0</v>
      </c>
      <c r="P2660">
        <f t="shared" si="206"/>
        <v>22.75</v>
      </c>
      <c r="Q2660" s="14" t="s">
        <v>8324</v>
      </c>
      <c r="R2660" t="s">
        <v>8360</v>
      </c>
      <c r="S2660" s="20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10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205"/>
        <v>3</v>
      </c>
      <c r="P2661">
        <f t="shared" si="206"/>
        <v>133.30000000000001</v>
      </c>
      <c r="Q2661" s="14" t="s">
        <v>8324</v>
      </c>
      <c r="R2661" t="s">
        <v>8360</v>
      </c>
      <c r="S2661" s="20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10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205"/>
        <v>0</v>
      </c>
      <c r="P2662">
        <f t="shared" si="206"/>
        <v>3.8</v>
      </c>
      <c r="Q2662" s="14" t="s">
        <v>8324</v>
      </c>
      <c r="R2662" t="s">
        <v>8360</v>
      </c>
      <c r="S2662" s="20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10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205"/>
        <v>103</v>
      </c>
      <c r="P2663">
        <f t="shared" si="206"/>
        <v>85.75</v>
      </c>
      <c r="Q2663" s="14" t="s">
        <v>8324</v>
      </c>
      <c r="R2663" t="s">
        <v>8361</v>
      </c>
      <c r="S2663" s="20">
        <f t="shared" si="207"/>
        <v>41542.958449074074</v>
      </c>
      <c r="T2663" s="20">
        <f t="shared" si="208"/>
        <v>41572.958449074074</v>
      </c>
      <c r="U266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10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205"/>
        <v>107</v>
      </c>
      <c r="P2664">
        <f t="shared" si="206"/>
        <v>267</v>
      </c>
      <c r="Q2664" s="14" t="s">
        <v>8324</v>
      </c>
      <c r="R2664" t="s">
        <v>8361</v>
      </c>
      <c r="S2664" s="20">
        <f t="shared" si="207"/>
        <v>42207.746678240743</v>
      </c>
      <c r="T2664" s="20">
        <f t="shared" si="208"/>
        <v>42237.746678240743</v>
      </c>
      <c r="U2664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10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205"/>
        <v>105</v>
      </c>
      <c r="P2665">
        <f t="shared" si="206"/>
        <v>373.56</v>
      </c>
      <c r="Q2665" s="14" t="s">
        <v>8324</v>
      </c>
      <c r="R2665" t="s">
        <v>8361</v>
      </c>
      <c r="S2665" s="20">
        <f t="shared" si="207"/>
        <v>42222.622766203705</v>
      </c>
      <c r="T2665" s="20">
        <f t="shared" si="208"/>
        <v>42251.625</v>
      </c>
      <c r="U2665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10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205"/>
        <v>103</v>
      </c>
      <c r="P2666">
        <f t="shared" si="206"/>
        <v>174.04</v>
      </c>
      <c r="Q2666" s="14" t="s">
        <v>8324</v>
      </c>
      <c r="R2666" t="s">
        <v>8361</v>
      </c>
      <c r="S2666" s="20">
        <f t="shared" si="207"/>
        <v>42313.02542824074</v>
      </c>
      <c r="T2666" s="20">
        <f t="shared" si="208"/>
        <v>42347.290972222225</v>
      </c>
      <c r="U2666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10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205"/>
        <v>123</v>
      </c>
      <c r="P2667">
        <f t="shared" si="206"/>
        <v>93.7</v>
      </c>
      <c r="Q2667" s="14" t="s">
        <v>8324</v>
      </c>
      <c r="R2667" t="s">
        <v>8361</v>
      </c>
      <c r="S2667" s="20">
        <f t="shared" si="207"/>
        <v>42083.895532407405</v>
      </c>
      <c r="T2667" s="20">
        <f t="shared" si="208"/>
        <v>42128.895532407405</v>
      </c>
      <c r="U2667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10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205"/>
        <v>159</v>
      </c>
      <c r="P2668">
        <f t="shared" si="206"/>
        <v>77.33</v>
      </c>
      <c r="Q2668" s="14" t="s">
        <v>8324</v>
      </c>
      <c r="R2668" t="s">
        <v>8361</v>
      </c>
      <c r="S2668" s="20">
        <f t="shared" si="207"/>
        <v>42235.764340277776</v>
      </c>
      <c r="T2668" s="20">
        <f t="shared" si="208"/>
        <v>42272.875</v>
      </c>
      <c r="U2668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10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205"/>
        <v>111</v>
      </c>
      <c r="P2669">
        <f t="shared" si="206"/>
        <v>92.22</v>
      </c>
      <c r="Q2669" s="14" t="s">
        <v>8324</v>
      </c>
      <c r="R2669" t="s">
        <v>8361</v>
      </c>
      <c r="S2669" s="20">
        <f t="shared" si="207"/>
        <v>42380.926111111112</v>
      </c>
      <c r="T2669" s="20">
        <f t="shared" si="208"/>
        <v>42410.926111111112</v>
      </c>
      <c r="U2669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10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205"/>
        <v>171</v>
      </c>
      <c r="P2670">
        <f t="shared" si="206"/>
        <v>60.96</v>
      </c>
      <c r="Q2670" s="14" t="s">
        <v>8324</v>
      </c>
      <c r="R2670" t="s">
        <v>8361</v>
      </c>
      <c r="S2670" s="20">
        <f t="shared" si="207"/>
        <v>42275.588715277772</v>
      </c>
      <c r="T2670" s="20">
        <f t="shared" si="208"/>
        <v>42317.60555555555</v>
      </c>
      <c r="U2670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10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205"/>
        <v>125</v>
      </c>
      <c r="P2671">
        <f t="shared" si="206"/>
        <v>91</v>
      </c>
      <c r="Q2671" s="14" t="s">
        <v>8324</v>
      </c>
      <c r="R2671" t="s">
        <v>8361</v>
      </c>
      <c r="S2671" s="20">
        <f t="shared" si="207"/>
        <v>42319.035833333335</v>
      </c>
      <c r="T2671" s="20">
        <f t="shared" si="208"/>
        <v>42379.035833333335</v>
      </c>
      <c r="U2671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10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205"/>
        <v>6</v>
      </c>
      <c r="P2672">
        <f t="shared" si="206"/>
        <v>41.58</v>
      </c>
      <c r="Q2672" s="14" t="s">
        <v>8324</v>
      </c>
      <c r="R2672" t="s">
        <v>8361</v>
      </c>
      <c r="S2672" s="20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10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205"/>
        <v>11</v>
      </c>
      <c r="P2673">
        <f t="shared" si="206"/>
        <v>33.76</v>
      </c>
      <c r="Q2673" s="14" t="s">
        <v>8324</v>
      </c>
      <c r="R2673" t="s">
        <v>8361</v>
      </c>
      <c r="S2673" s="20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10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205"/>
        <v>33</v>
      </c>
      <c r="P2674">
        <f t="shared" si="206"/>
        <v>70.62</v>
      </c>
      <c r="Q2674" s="14" t="s">
        <v>8324</v>
      </c>
      <c r="R2674" t="s">
        <v>8361</v>
      </c>
      <c r="S2674" s="20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10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205"/>
        <v>28</v>
      </c>
      <c r="P2675">
        <f t="shared" si="206"/>
        <v>167.15</v>
      </c>
      <c r="Q2675" s="14" t="s">
        <v>8324</v>
      </c>
      <c r="R2675" t="s">
        <v>8361</v>
      </c>
      <c r="S2675" s="20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10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205"/>
        <v>63</v>
      </c>
      <c r="P2676">
        <f t="shared" si="206"/>
        <v>128.62</v>
      </c>
      <c r="Q2676" s="14" t="s">
        <v>8324</v>
      </c>
      <c r="R2676" t="s">
        <v>8361</v>
      </c>
      <c r="S2676" s="20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10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205"/>
        <v>8</v>
      </c>
      <c r="P2677">
        <f t="shared" si="206"/>
        <v>65.41</v>
      </c>
      <c r="Q2677" s="14" t="s">
        <v>8324</v>
      </c>
      <c r="R2677" t="s">
        <v>8361</v>
      </c>
      <c r="S2677" s="20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10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205"/>
        <v>50</v>
      </c>
      <c r="P2678">
        <f t="shared" si="206"/>
        <v>117.56</v>
      </c>
      <c r="Q2678" s="14" t="s">
        <v>8324</v>
      </c>
      <c r="R2678" t="s">
        <v>8361</v>
      </c>
      <c r="S2678" s="20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10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205"/>
        <v>18</v>
      </c>
      <c r="P2679">
        <f t="shared" si="206"/>
        <v>126.48</v>
      </c>
      <c r="Q2679" s="14" t="s">
        <v>8324</v>
      </c>
      <c r="R2679" t="s">
        <v>8361</v>
      </c>
      <c r="S2679" s="20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10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205"/>
        <v>0</v>
      </c>
      <c r="P2680">
        <f t="shared" si="206"/>
        <v>550</v>
      </c>
      <c r="Q2680" s="14" t="s">
        <v>8324</v>
      </c>
      <c r="R2680" t="s">
        <v>8361</v>
      </c>
      <c r="S2680" s="20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10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205"/>
        <v>0</v>
      </c>
      <c r="P2681">
        <f t="shared" si="206"/>
        <v>44</v>
      </c>
      <c r="Q2681" s="14" t="s">
        <v>8324</v>
      </c>
      <c r="R2681" t="s">
        <v>8361</v>
      </c>
      <c r="S2681" s="20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10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205"/>
        <v>1</v>
      </c>
      <c r="P2682">
        <f t="shared" si="206"/>
        <v>69</v>
      </c>
      <c r="Q2682" s="14" t="s">
        <v>8324</v>
      </c>
      <c r="R2682" t="s">
        <v>8361</v>
      </c>
      <c r="S2682" s="20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10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205"/>
        <v>1</v>
      </c>
      <c r="P2683">
        <f t="shared" si="206"/>
        <v>27.5</v>
      </c>
      <c r="Q2683" s="14" t="s">
        <v>8341</v>
      </c>
      <c r="R2683" t="s">
        <v>8342</v>
      </c>
      <c r="S2683" s="20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10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205"/>
        <v>28</v>
      </c>
      <c r="P2684">
        <f t="shared" si="206"/>
        <v>84.9</v>
      </c>
      <c r="Q2684" s="14" t="s">
        <v>8341</v>
      </c>
      <c r="R2684" t="s">
        <v>8342</v>
      </c>
      <c r="S2684" s="20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10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205"/>
        <v>0</v>
      </c>
      <c r="P2685">
        <f t="shared" si="206"/>
        <v>12</v>
      </c>
      <c r="Q2685" s="14" t="s">
        <v>8341</v>
      </c>
      <c r="R2685" t="s">
        <v>8342</v>
      </c>
      <c r="S2685" s="20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10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205"/>
        <v>1</v>
      </c>
      <c r="P2686">
        <f t="shared" si="206"/>
        <v>200</v>
      </c>
      <c r="Q2686" s="14" t="s">
        <v>8341</v>
      </c>
      <c r="R2686" t="s">
        <v>8342</v>
      </c>
      <c r="S2686" s="20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10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205"/>
        <v>0</v>
      </c>
      <c r="P2687">
        <f t="shared" si="206"/>
        <v>10</v>
      </c>
      <c r="Q2687" s="14" t="s">
        <v>8341</v>
      </c>
      <c r="R2687" t="s">
        <v>8342</v>
      </c>
      <c r="S2687" s="20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10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205"/>
        <v>0</v>
      </c>
      <c r="P2688">
        <f t="shared" si="206"/>
        <v>0</v>
      </c>
      <c r="Q2688" s="14" t="s">
        <v>8341</v>
      </c>
      <c r="R2688" t="s">
        <v>8342</v>
      </c>
      <c r="S2688" s="20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10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205"/>
        <v>0</v>
      </c>
      <c r="P2689">
        <f t="shared" si="206"/>
        <v>0</v>
      </c>
      <c r="Q2689" s="14" t="s">
        <v>8341</v>
      </c>
      <c r="R2689" t="s">
        <v>8342</v>
      </c>
      <c r="S2689" s="20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10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ref="O2690:O2753" si="210">ROUND(E2690/D2690*100,0)</f>
        <v>0</v>
      </c>
      <c r="P2690">
        <f t="shared" ref="P2690:P2753" si="211">IFERROR(ROUND(E2690/L2690,2),0)</f>
        <v>5.29</v>
      </c>
      <c r="Q2690" s="14" t="s">
        <v>8341</v>
      </c>
      <c r="R2690" t="s">
        <v>8342</v>
      </c>
      <c r="S2690" s="20">
        <f t="shared" ref="S2690:S2753" si="212">(((J2690/60)/60)/24)+DATE(1970,1,1)</f>
        <v>42028.118865740747</v>
      </c>
      <c r="T2690" s="20">
        <f t="shared" ref="T2690:T2753" si="213">(((I2690/60)/60)/24)+DATE(1970,1,1)</f>
        <v>42059.125</v>
      </c>
      <c r="U2690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10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si="210"/>
        <v>0</v>
      </c>
      <c r="P2691">
        <f t="shared" si="211"/>
        <v>1</v>
      </c>
      <c r="Q2691" s="14" t="s">
        <v>8341</v>
      </c>
      <c r="R2691" t="s">
        <v>8342</v>
      </c>
      <c r="S2691" s="20">
        <f t="shared" si="212"/>
        <v>42551.961689814809</v>
      </c>
      <c r="T2691" s="20">
        <f t="shared" si="213"/>
        <v>42581.961689814809</v>
      </c>
      <c r="U2691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10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210"/>
        <v>11</v>
      </c>
      <c r="P2692">
        <f t="shared" si="211"/>
        <v>72.760000000000005</v>
      </c>
      <c r="Q2692" s="14" t="s">
        <v>8341</v>
      </c>
      <c r="R2692" t="s">
        <v>8342</v>
      </c>
      <c r="S2692" s="20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10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210"/>
        <v>0</v>
      </c>
      <c r="P2693">
        <f t="shared" si="211"/>
        <v>17.5</v>
      </c>
      <c r="Q2693" s="14" t="s">
        <v>8341</v>
      </c>
      <c r="R2693" t="s">
        <v>8342</v>
      </c>
      <c r="S2693" s="20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10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210"/>
        <v>1</v>
      </c>
      <c r="P2694">
        <f t="shared" si="211"/>
        <v>25</v>
      </c>
      <c r="Q2694" s="14" t="s">
        <v>8341</v>
      </c>
      <c r="R2694" t="s">
        <v>8342</v>
      </c>
      <c r="S2694" s="20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10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210"/>
        <v>1</v>
      </c>
      <c r="P2695">
        <f t="shared" si="211"/>
        <v>13.33</v>
      </c>
      <c r="Q2695" s="14" t="s">
        <v>8341</v>
      </c>
      <c r="R2695" t="s">
        <v>8342</v>
      </c>
      <c r="S2695" s="20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10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210"/>
        <v>0</v>
      </c>
      <c r="P2696">
        <f t="shared" si="211"/>
        <v>1</v>
      </c>
      <c r="Q2696" s="14" t="s">
        <v>8341</v>
      </c>
      <c r="R2696" t="s">
        <v>8342</v>
      </c>
      <c r="S2696" s="20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10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210"/>
        <v>0</v>
      </c>
      <c r="P2697">
        <f t="shared" si="211"/>
        <v>23.67</v>
      </c>
      <c r="Q2697" s="14" t="s">
        <v>8341</v>
      </c>
      <c r="R2697" t="s">
        <v>8342</v>
      </c>
      <c r="S2697" s="20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10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210"/>
        <v>6</v>
      </c>
      <c r="P2698">
        <f t="shared" si="211"/>
        <v>89.21</v>
      </c>
      <c r="Q2698" s="14" t="s">
        <v>8341</v>
      </c>
      <c r="R2698" t="s">
        <v>8342</v>
      </c>
      <c r="S2698" s="20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10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210"/>
        <v>26</v>
      </c>
      <c r="P2699">
        <f t="shared" si="211"/>
        <v>116.56</v>
      </c>
      <c r="Q2699" s="14" t="s">
        <v>8341</v>
      </c>
      <c r="R2699" t="s">
        <v>8342</v>
      </c>
      <c r="S2699" s="20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10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210"/>
        <v>0</v>
      </c>
      <c r="P2700">
        <f t="shared" si="211"/>
        <v>13.01</v>
      </c>
      <c r="Q2700" s="14" t="s">
        <v>8341</v>
      </c>
      <c r="R2700" t="s">
        <v>8342</v>
      </c>
      <c r="S2700" s="20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10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210"/>
        <v>0</v>
      </c>
      <c r="P2701">
        <f t="shared" si="211"/>
        <v>0</v>
      </c>
      <c r="Q2701" s="14" t="s">
        <v>8341</v>
      </c>
      <c r="R2701" t="s">
        <v>8342</v>
      </c>
      <c r="S2701" s="20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10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210"/>
        <v>1</v>
      </c>
      <c r="P2702">
        <f t="shared" si="211"/>
        <v>17.5</v>
      </c>
      <c r="Q2702" s="14" t="s">
        <v>8341</v>
      </c>
      <c r="R2702" t="s">
        <v>8342</v>
      </c>
      <c r="S2702" s="20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10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210"/>
        <v>46</v>
      </c>
      <c r="P2703">
        <f t="shared" si="211"/>
        <v>34.130000000000003</v>
      </c>
      <c r="Q2703" s="14" t="s">
        <v>8308</v>
      </c>
      <c r="R2703" t="s">
        <v>8310</v>
      </c>
      <c r="S2703" s="20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10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210"/>
        <v>34</v>
      </c>
      <c r="P2704">
        <f t="shared" si="211"/>
        <v>132.35</v>
      </c>
      <c r="Q2704" s="14" t="s">
        <v>8308</v>
      </c>
      <c r="R2704" t="s">
        <v>8310</v>
      </c>
      <c r="S2704" s="20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10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210"/>
        <v>104</v>
      </c>
      <c r="P2705">
        <f t="shared" si="211"/>
        <v>922.22</v>
      </c>
      <c r="Q2705" s="14" t="s">
        <v>8308</v>
      </c>
      <c r="R2705" t="s">
        <v>8310</v>
      </c>
      <c r="S2705" s="20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10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210"/>
        <v>6</v>
      </c>
      <c r="P2706">
        <f t="shared" si="211"/>
        <v>163.57</v>
      </c>
      <c r="Q2706" s="14" t="s">
        <v>8308</v>
      </c>
      <c r="R2706" t="s">
        <v>8310</v>
      </c>
      <c r="S2706" s="20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10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210"/>
        <v>11</v>
      </c>
      <c r="P2707">
        <f t="shared" si="211"/>
        <v>217.38</v>
      </c>
      <c r="Q2707" s="14" t="s">
        <v>8308</v>
      </c>
      <c r="R2707" t="s">
        <v>8310</v>
      </c>
      <c r="S2707" s="20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10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210"/>
        <v>112</v>
      </c>
      <c r="P2708">
        <f t="shared" si="211"/>
        <v>149.44</v>
      </c>
      <c r="Q2708" s="14" t="s">
        <v>8308</v>
      </c>
      <c r="R2708" t="s">
        <v>8310</v>
      </c>
      <c r="S2708" s="20">
        <f t="shared" si="212"/>
        <v>41899.294942129629</v>
      </c>
      <c r="T2708" s="20">
        <f t="shared" si="213"/>
        <v>41928.290972222225</v>
      </c>
      <c r="U2708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10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210"/>
        <v>351</v>
      </c>
      <c r="P2709">
        <f t="shared" si="211"/>
        <v>71.239999999999995</v>
      </c>
      <c r="Q2709" s="14" t="s">
        <v>8308</v>
      </c>
      <c r="R2709" t="s">
        <v>8310</v>
      </c>
      <c r="S2709" s="20">
        <f t="shared" si="212"/>
        <v>41391.782905092594</v>
      </c>
      <c r="T2709" s="20">
        <f t="shared" si="213"/>
        <v>41421.290972222225</v>
      </c>
      <c r="U2709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10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210"/>
        <v>233</v>
      </c>
      <c r="P2710">
        <f t="shared" si="211"/>
        <v>44.46</v>
      </c>
      <c r="Q2710" s="14" t="s">
        <v>8308</v>
      </c>
      <c r="R2710" t="s">
        <v>8310</v>
      </c>
      <c r="S2710" s="20">
        <f t="shared" si="212"/>
        <v>42512.698217592595</v>
      </c>
      <c r="T2710" s="20">
        <f t="shared" si="213"/>
        <v>42572.698217592595</v>
      </c>
      <c r="U2710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10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210"/>
        <v>102</v>
      </c>
      <c r="P2711">
        <f t="shared" si="211"/>
        <v>164.94</v>
      </c>
      <c r="Q2711" s="14" t="s">
        <v>8308</v>
      </c>
      <c r="R2711" t="s">
        <v>8310</v>
      </c>
      <c r="S2711" s="20">
        <f t="shared" si="212"/>
        <v>42612.149780092594</v>
      </c>
      <c r="T2711" s="20">
        <f t="shared" si="213"/>
        <v>42647.165972222225</v>
      </c>
      <c r="U2711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10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210"/>
        <v>154</v>
      </c>
      <c r="P2712">
        <f t="shared" si="211"/>
        <v>84.87</v>
      </c>
      <c r="Q2712" s="14" t="s">
        <v>8308</v>
      </c>
      <c r="R2712" t="s">
        <v>8310</v>
      </c>
      <c r="S2712" s="20">
        <f t="shared" si="212"/>
        <v>41828.229490740741</v>
      </c>
      <c r="T2712" s="20">
        <f t="shared" si="213"/>
        <v>41860.083333333336</v>
      </c>
      <c r="U271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10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210"/>
        <v>101</v>
      </c>
      <c r="P2713">
        <f t="shared" si="211"/>
        <v>53.95</v>
      </c>
      <c r="Q2713" s="14" t="s">
        <v>8308</v>
      </c>
      <c r="R2713" t="s">
        <v>8310</v>
      </c>
      <c r="S2713" s="20">
        <f t="shared" si="212"/>
        <v>41780.745254629634</v>
      </c>
      <c r="T2713" s="20">
        <f t="shared" si="213"/>
        <v>41810.917361111111</v>
      </c>
      <c r="U2713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10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210"/>
        <v>131</v>
      </c>
      <c r="P2714">
        <f t="shared" si="211"/>
        <v>50.53</v>
      </c>
      <c r="Q2714" s="14" t="s">
        <v>8308</v>
      </c>
      <c r="R2714" t="s">
        <v>8310</v>
      </c>
      <c r="S2714" s="20">
        <f t="shared" si="212"/>
        <v>41432.062037037038</v>
      </c>
      <c r="T2714" s="20">
        <f t="shared" si="213"/>
        <v>41468.75</v>
      </c>
      <c r="U2714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10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210"/>
        <v>102</v>
      </c>
      <c r="P2715">
        <f t="shared" si="211"/>
        <v>108</v>
      </c>
      <c r="Q2715" s="14" t="s">
        <v>8308</v>
      </c>
      <c r="R2715" t="s">
        <v>8310</v>
      </c>
      <c r="S2715" s="20">
        <f t="shared" si="212"/>
        <v>42322.653749999998</v>
      </c>
      <c r="T2715" s="20">
        <f t="shared" si="213"/>
        <v>42362.653749999998</v>
      </c>
      <c r="U2715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10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210"/>
        <v>116</v>
      </c>
      <c r="P2716">
        <f t="shared" si="211"/>
        <v>95.37</v>
      </c>
      <c r="Q2716" s="14" t="s">
        <v>8308</v>
      </c>
      <c r="R2716" t="s">
        <v>8310</v>
      </c>
      <c r="S2716" s="20">
        <f t="shared" si="212"/>
        <v>42629.655046296291</v>
      </c>
      <c r="T2716" s="20">
        <f t="shared" si="213"/>
        <v>42657.958333333328</v>
      </c>
      <c r="U2716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10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210"/>
        <v>265</v>
      </c>
      <c r="P2717">
        <f t="shared" si="211"/>
        <v>57.63</v>
      </c>
      <c r="Q2717" s="14" t="s">
        <v>8308</v>
      </c>
      <c r="R2717" t="s">
        <v>8310</v>
      </c>
      <c r="S2717" s="20">
        <f t="shared" si="212"/>
        <v>42387.398472222223</v>
      </c>
      <c r="T2717" s="20">
        <f t="shared" si="213"/>
        <v>42421.398472222223</v>
      </c>
      <c r="U2717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10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210"/>
        <v>120</v>
      </c>
      <c r="P2718">
        <f t="shared" si="211"/>
        <v>64.16</v>
      </c>
      <c r="Q2718" s="14" t="s">
        <v>8308</v>
      </c>
      <c r="R2718" t="s">
        <v>8310</v>
      </c>
      <c r="S2718" s="20">
        <f t="shared" si="212"/>
        <v>42255.333252314813</v>
      </c>
      <c r="T2718" s="20">
        <f t="shared" si="213"/>
        <v>42285.333252314813</v>
      </c>
      <c r="U2718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10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210"/>
        <v>120</v>
      </c>
      <c r="P2719">
        <f t="shared" si="211"/>
        <v>92.39</v>
      </c>
      <c r="Q2719" s="14" t="s">
        <v>8308</v>
      </c>
      <c r="R2719" t="s">
        <v>8310</v>
      </c>
      <c r="S2719" s="20">
        <f t="shared" si="212"/>
        <v>41934.914918981485</v>
      </c>
      <c r="T2719" s="20">
        <f t="shared" si="213"/>
        <v>41979.956585648149</v>
      </c>
      <c r="U2719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10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210"/>
        <v>104</v>
      </c>
      <c r="P2720">
        <f t="shared" si="211"/>
        <v>125.98</v>
      </c>
      <c r="Q2720" s="14" t="s">
        <v>8308</v>
      </c>
      <c r="R2720" t="s">
        <v>8310</v>
      </c>
      <c r="S2720" s="20">
        <f t="shared" si="212"/>
        <v>42465.596585648149</v>
      </c>
      <c r="T2720" s="20">
        <f t="shared" si="213"/>
        <v>42493.958333333328</v>
      </c>
      <c r="U2720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10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210"/>
        <v>109</v>
      </c>
      <c r="P2721">
        <f t="shared" si="211"/>
        <v>94.64</v>
      </c>
      <c r="Q2721" s="14" t="s">
        <v>8308</v>
      </c>
      <c r="R2721" t="s">
        <v>8310</v>
      </c>
      <c r="S2721" s="20">
        <f t="shared" si="212"/>
        <v>42418.031180555554</v>
      </c>
      <c r="T2721" s="20">
        <f t="shared" si="213"/>
        <v>42477.989513888882</v>
      </c>
      <c r="U2721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10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210"/>
        <v>118</v>
      </c>
      <c r="P2722">
        <f t="shared" si="211"/>
        <v>170.7</v>
      </c>
      <c r="Q2722" s="14" t="s">
        <v>8308</v>
      </c>
      <c r="R2722" t="s">
        <v>8310</v>
      </c>
      <c r="S2722" s="20">
        <f t="shared" si="212"/>
        <v>42655.465891203698</v>
      </c>
      <c r="T2722" s="20">
        <f t="shared" si="213"/>
        <v>42685.507557870369</v>
      </c>
      <c r="U27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10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210"/>
        <v>1462</v>
      </c>
      <c r="P2723">
        <f t="shared" si="211"/>
        <v>40.76</v>
      </c>
      <c r="Q2723" s="14" t="s">
        <v>8324</v>
      </c>
      <c r="R2723" t="s">
        <v>8354</v>
      </c>
      <c r="S2723" s="20">
        <f t="shared" si="212"/>
        <v>41493.543958333335</v>
      </c>
      <c r="T2723" s="20">
        <f t="shared" si="213"/>
        <v>41523.791666666664</v>
      </c>
      <c r="U27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10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210"/>
        <v>253</v>
      </c>
      <c r="P2724">
        <f t="shared" si="211"/>
        <v>68.25</v>
      </c>
      <c r="Q2724" s="14" t="s">
        <v>8324</v>
      </c>
      <c r="R2724" t="s">
        <v>8354</v>
      </c>
      <c r="S2724" s="20">
        <f t="shared" si="212"/>
        <v>42704.857094907406</v>
      </c>
      <c r="T2724" s="20">
        <f t="shared" si="213"/>
        <v>42764.857094907406</v>
      </c>
      <c r="U2724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10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210"/>
        <v>140</v>
      </c>
      <c r="P2725">
        <f t="shared" si="211"/>
        <v>95.49</v>
      </c>
      <c r="Q2725" s="14" t="s">
        <v>8324</v>
      </c>
      <c r="R2725" t="s">
        <v>8354</v>
      </c>
      <c r="S2725" s="20">
        <f t="shared" si="212"/>
        <v>41944.83898148148</v>
      </c>
      <c r="T2725" s="20">
        <f t="shared" si="213"/>
        <v>42004.880648148144</v>
      </c>
      <c r="U2725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10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210"/>
        <v>297</v>
      </c>
      <c r="P2726">
        <f t="shared" si="211"/>
        <v>7.19</v>
      </c>
      <c r="Q2726" s="14" t="s">
        <v>8324</v>
      </c>
      <c r="R2726" t="s">
        <v>8354</v>
      </c>
      <c r="S2726" s="20">
        <f t="shared" si="212"/>
        <v>42199.32707175926</v>
      </c>
      <c r="T2726" s="20">
        <f t="shared" si="213"/>
        <v>42231.32707175926</v>
      </c>
      <c r="U2726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10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210"/>
        <v>145</v>
      </c>
      <c r="P2727">
        <f t="shared" si="211"/>
        <v>511.65</v>
      </c>
      <c r="Q2727" s="14" t="s">
        <v>8324</v>
      </c>
      <c r="R2727" t="s">
        <v>8354</v>
      </c>
      <c r="S2727" s="20">
        <f t="shared" si="212"/>
        <v>42745.744618055556</v>
      </c>
      <c r="T2727" s="20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10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210"/>
        <v>106</v>
      </c>
      <c r="P2728">
        <f t="shared" si="211"/>
        <v>261.75</v>
      </c>
      <c r="Q2728" s="14" t="s">
        <v>8324</v>
      </c>
      <c r="R2728" t="s">
        <v>8354</v>
      </c>
      <c r="S2728" s="20">
        <f t="shared" si="212"/>
        <v>42452.579988425925</v>
      </c>
      <c r="T2728" s="20">
        <f t="shared" si="213"/>
        <v>42482.579988425925</v>
      </c>
      <c r="U2728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10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210"/>
        <v>493</v>
      </c>
      <c r="P2729">
        <f t="shared" si="211"/>
        <v>69.760000000000005</v>
      </c>
      <c r="Q2729" s="14" t="s">
        <v>8324</v>
      </c>
      <c r="R2729" t="s">
        <v>8354</v>
      </c>
      <c r="S2729" s="20">
        <f t="shared" si="212"/>
        <v>42198.676655092597</v>
      </c>
      <c r="T2729" s="20">
        <f t="shared" si="213"/>
        <v>42223.676655092597</v>
      </c>
      <c r="U2729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10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210"/>
        <v>202</v>
      </c>
      <c r="P2730">
        <f t="shared" si="211"/>
        <v>77.23</v>
      </c>
      <c r="Q2730" s="14" t="s">
        <v>8324</v>
      </c>
      <c r="R2730" t="s">
        <v>8354</v>
      </c>
      <c r="S2730" s="20">
        <f t="shared" si="212"/>
        <v>42333.59993055556</v>
      </c>
      <c r="T2730" s="20">
        <f t="shared" si="213"/>
        <v>42368.59993055556</v>
      </c>
      <c r="U2730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10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210"/>
        <v>104</v>
      </c>
      <c r="P2731">
        <f t="shared" si="211"/>
        <v>340.57</v>
      </c>
      <c r="Q2731" s="14" t="s">
        <v>8324</v>
      </c>
      <c r="R2731" t="s">
        <v>8354</v>
      </c>
      <c r="S2731" s="20">
        <f t="shared" si="212"/>
        <v>42095.240706018521</v>
      </c>
      <c r="T2731" s="20">
        <f t="shared" si="213"/>
        <v>42125.240706018521</v>
      </c>
      <c r="U2731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10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210"/>
        <v>170</v>
      </c>
      <c r="P2732">
        <f t="shared" si="211"/>
        <v>67.42</v>
      </c>
      <c r="Q2732" s="14" t="s">
        <v>8324</v>
      </c>
      <c r="R2732" t="s">
        <v>8354</v>
      </c>
      <c r="S2732" s="20">
        <f t="shared" si="212"/>
        <v>41351.541377314818</v>
      </c>
      <c r="T2732" s="20">
        <f t="shared" si="213"/>
        <v>41386.541377314818</v>
      </c>
      <c r="U273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10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210"/>
        <v>104</v>
      </c>
      <c r="P2733">
        <f t="shared" si="211"/>
        <v>845.7</v>
      </c>
      <c r="Q2733" s="14" t="s">
        <v>8324</v>
      </c>
      <c r="R2733" t="s">
        <v>8354</v>
      </c>
      <c r="S2733" s="20">
        <f t="shared" si="212"/>
        <v>41872.525717592594</v>
      </c>
      <c r="T2733" s="20">
        <f t="shared" si="213"/>
        <v>41930.166666666664</v>
      </c>
      <c r="U273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10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210"/>
        <v>118</v>
      </c>
      <c r="P2734">
        <f t="shared" si="211"/>
        <v>97.19</v>
      </c>
      <c r="Q2734" s="14" t="s">
        <v>8324</v>
      </c>
      <c r="R2734" t="s">
        <v>8354</v>
      </c>
      <c r="S2734" s="20">
        <f t="shared" si="212"/>
        <v>41389.808194444442</v>
      </c>
      <c r="T2734" s="20">
        <f t="shared" si="213"/>
        <v>41422</v>
      </c>
      <c r="U2734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10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210"/>
        <v>108</v>
      </c>
      <c r="P2735">
        <f t="shared" si="211"/>
        <v>451.84</v>
      </c>
      <c r="Q2735" s="14" t="s">
        <v>8324</v>
      </c>
      <c r="R2735" t="s">
        <v>8354</v>
      </c>
      <c r="S2735" s="20">
        <f t="shared" si="212"/>
        <v>42044.272847222222</v>
      </c>
      <c r="T2735" s="20">
        <f t="shared" si="213"/>
        <v>42104.231180555551</v>
      </c>
      <c r="U2735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10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210"/>
        <v>2260300</v>
      </c>
      <c r="P2736">
        <f t="shared" si="211"/>
        <v>138.66999999999999</v>
      </c>
      <c r="Q2736" s="14" t="s">
        <v>8324</v>
      </c>
      <c r="R2736" t="s">
        <v>8354</v>
      </c>
      <c r="S2736" s="20">
        <f t="shared" si="212"/>
        <v>42626.668888888889</v>
      </c>
      <c r="T2736" s="20">
        <f t="shared" si="213"/>
        <v>42656.915972222225</v>
      </c>
      <c r="U2736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10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210"/>
        <v>978</v>
      </c>
      <c r="P2737">
        <f t="shared" si="211"/>
        <v>21.64</v>
      </c>
      <c r="Q2737" s="14" t="s">
        <v>8324</v>
      </c>
      <c r="R2737" t="s">
        <v>8354</v>
      </c>
      <c r="S2737" s="20">
        <f t="shared" si="212"/>
        <v>41316.120949074073</v>
      </c>
      <c r="T2737" s="20">
        <f t="shared" si="213"/>
        <v>41346.833333333336</v>
      </c>
      <c r="U2737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10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210"/>
        <v>123</v>
      </c>
      <c r="P2738">
        <f t="shared" si="211"/>
        <v>169.52</v>
      </c>
      <c r="Q2738" s="14" t="s">
        <v>8324</v>
      </c>
      <c r="R2738" t="s">
        <v>8354</v>
      </c>
      <c r="S2738" s="20">
        <f t="shared" si="212"/>
        <v>41722.666354166664</v>
      </c>
      <c r="T2738" s="20">
        <f t="shared" si="213"/>
        <v>41752.666354166664</v>
      </c>
      <c r="U2738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10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210"/>
        <v>246</v>
      </c>
      <c r="P2739">
        <f t="shared" si="211"/>
        <v>161.88</v>
      </c>
      <c r="Q2739" s="14" t="s">
        <v>8324</v>
      </c>
      <c r="R2739" t="s">
        <v>8354</v>
      </c>
      <c r="S2739" s="20">
        <f t="shared" si="212"/>
        <v>41611.917673611111</v>
      </c>
      <c r="T2739" s="20">
        <f t="shared" si="213"/>
        <v>41654.791666666664</v>
      </c>
      <c r="U2739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10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210"/>
        <v>148</v>
      </c>
      <c r="P2740">
        <f t="shared" si="211"/>
        <v>493.13</v>
      </c>
      <c r="Q2740" s="14" t="s">
        <v>8324</v>
      </c>
      <c r="R2740" t="s">
        <v>8354</v>
      </c>
      <c r="S2740" s="20">
        <f t="shared" si="212"/>
        <v>42620.143564814818</v>
      </c>
      <c r="T2740" s="20">
        <f t="shared" si="213"/>
        <v>42680.143564814818</v>
      </c>
      <c r="U2740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10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210"/>
        <v>384</v>
      </c>
      <c r="P2741">
        <f t="shared" si="211"/>
        <v>22.12</v>
      </c>
      <c r="Q2741" s="14" t="s">
        <v>8324</v>
      </c>
      <c r="R2741" t="s">
        <v>8354</v>
      </c>
      <c r="S2741" s="20">
        <f t="shared" si="212"/>
        <v>41719.887928240743</v>
      </c>
      <c r="T2741" s="20">
        <f t="shared" si="213"/>
        <v>41764.887928240743</v>
      </c>
      <c r="U2741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10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210"/>
        <v>103</v>
      </c>
      <c r="P2742">
        <f t="shared" si="211"/>
        <v>18.239999999999998</v>
      </c>
      <c r="Q2742" s="14" t="s">
        <v>8324</v>
      </c>
      <c r="R2742" t="s">
        <v>8354</v>
      </c>
      <c r="S2742" s="20">
        <f t="shared" si="212"/>
        <v>42045.031851851847</v>
      </c>
      <c r="T2742" s="20">
        <f t="shared" si="213"/>
        <v>42074.99018518519</v>
      </c>
      <c r="U274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10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210"/>
        <v>0</v>
      </c>
      <c r="P2743">
        <f t="shared" si="211"/>
        <v>8.75</v>
      </c>
      <c r="Q2743" s="14" t="s">
        <v>8327</v>
      </c>
      <c r="R2743" t="s">
        <v>8362</v>
      </c>
      <c r="S2743" s="20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10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210"/>
        <v>29</v>
      </c>
      <c r="P2744">
        <f t="shared" si="211"/>
        <v>40.61</v>
      </c>
      <c r="Q2744" s="14" t="s">
        <v>8327</v>
      </c>
      <c r="R2744" t="s">
        <v>8362</v>
      </c>
      <c r="S2744" s="20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10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210"/>
        <v>0</v>
      </c>
      <c r="P2745">
        <f t="shared" si="211"/>
        <v>0</v>
      </c>
      <c r="Q2745" s="14" t="s">
        <v>8327</v>
      </c>
      <c r="R2745" t="s">
        <v>8362</v>
      </c>
      <c r="S2745" s="20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10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210"/>
        <v>5</v>
      </c>
      <c r="P2746">
        <f t="shared" si="211"/>
        <v>37.950000000000003</v>
      </c>
      <c r="Q2746" s="14" t="s">
        <v>8327</v>
      </c>
      <c r="R2746" t="s">
        <v>8362</v>
      </c>
      <c r="S2746" s="20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10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210"/>
        <v>22</v>
      </c>
      <c r="P2747">
        <f t="shared" si="211"/>
        <v>35.729999999999997</v>
      </c>
      <c r="Q2747" s="14" t="s">
        <v>8327</v>
      </c>
      <c r="R2747" t="s">
        <v>8362</v>
      </c>
      <c r="S2747" s="20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10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210"/>
        <v>27</v>
      </c>
      <c r="P2748">
        <f t="shared" si="211"/>
        <v>42.16</v>
      </c>
      <c r="Q2748" s="14" t="s">
        <v>8327</v>
      </c>
      <c r="R2748" t="s">
        <v>8362</v>
      </c>
      <c r="S2748" s="20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10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210"/>
        <v>28</v>
      </c>
      <c r="P2749">
        <f t="shared" si="211"/>
        <v>35</v>
      </c>
      <c r="Q2749" s="14" t="s">
        <v>8327</v>
      </c>
      <c r="R2749" t="s">
        <v>8362</v>
      </c>
      <c r="S2749" s="20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10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210"/>
        <v>1</v>
      </c>
      <c r="P2750">
        <f t="shared" si="211"/>
        <v>13.25</v>
      </c>
      <c r="Q2750" s="14" t="s">
        <v>8327</v>
      </c>
      <c r="R2750" t="s">
        <v>8362</v>
      </c>
      <c r="S2750" s="20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10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210"/>
        <v>1</v>
      </c>
      <c r="P2751">
        <f t="shared" si="211"/>
        <v>55</v>
      </c>
      <c r="Q2751" s="14" t="s">
        <v>8327</v>
      </c>
      <c r="R2751" t="s">
        <v>8362</v>
      </c>
      <c r="S2751" s="20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10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210"/>
        <v>0</v>
      </c>
      <c r="P2752">
        <f t="shared" si="211"/>
        <v>0</v>
      </c>
      <c r="Q2752" s="14" t="s">
        <v>8327</v>
      </c>
      <c r="R2752" t="s">
        <v>8362</v>
      </c>
      <c r="S2752" s="20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10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210"/>
        <v>0</v>
      </c>
      <c r="P2753">
        <f t="shared" si="211"/>
        <v>0</v>
      </c>
      <c r="Q2753" s="14" t="s">
        <v>8327</v>
      </c>
      <c r="R2753" t="s">
        <v>8362</v>
      </c>
      <c r="S2753" s="20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10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ref="O2754:O2817" si="215">ROUND(E2754/D2754*100,0)</f>
        <v>11</v>
      </c>
      <c r="P2754">
        <f t="shared" ref="P2754:P2817" si="216">IFERROR(ROUND(E2754/L2754,2),0)</f>
        <v>39.29</v>
      </c>
      <c r="Q2754" s="14" t="s">
        <v>8327</v>
      </c>
      <c r="R2754" t="s">
        <v>8362</v>
      </c>
      <c r="S2754" s="20">
        <f t="shared" ref="S2754:S2817" si="217">(((J2754/60)/60)/24)+DATE(1970,1,1)</f>
        <v>40855.765092592592</v>
      </c>
      <c r="T2754" s="20">
        <f t="shared" ref="T2754:T2817" si="218">(((I2754/60)/60)/24)+DATE(1970,1,1)</f>
        <v>40895.765092592592</v>
      </c>
      <c r="U2754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10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si="215"/>
        <v>19</v>
      </c>
      <c r="P2755">
        <f t="shared" si="216"/>
        <v>47.5</v>
      </c>
      <c r="Q2755" s="14" t="s">
        <v>8327</v>
      </c>
      <c r="R2755" t="s">
        <v>8362</v>
      </c>
      <c r="S2755" s="20">
        <f t="shared" si="217"/>
        <v>41117.900729166664</v>
      </c>
      <c r="T2755" s="20">
        <f t="shared" si="218"/>
        <v>41147.900729166664</v>
      </c>
      <c r="U2755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10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215"/>
        <v>0</v>
      </c>
      <c r="P2756">
        <f t="shared" si="216"/>
        <v>0</v>
      </c>
      <c r="Q2756" s="14" t="s">
        <v>8327</v>
      </c>
      <c r="R2756" t="s">
        <v>8362</v>
      </c>
      <c r="S2756" s="20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10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215"/>
        <v>52</v>
      </c>
      <c r="P2757">
        <f t="shared" si="216"/>
        <v>17.329999999999998</v>
      </c>
      <c r="Q2757" s="14" t="s">
        <v>8327</v>
      </c>
      <c r="R2757" t="s">
        <v>8362</v>
      </c>
      <c r="S2757" s="20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10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215"/>
        <v>10</v>
      </c>
      <c r="P2758">
        <f t="shared" si="216"/>
        <v>31.76</v>
      </c>
      <c r="Q2758" s="14" t="s">
        <v>8327</v>
      </c>
      <c r="R2758" t="s">
        <v>8362</v>
      </c>
      <c r="S2758" s="20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10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215"/>
        <v>1</v>
      </c>
      <c r="P2759">
        <f t="shared" si="216"/>
        <v>5</v>
      </c>
      <c r="Q2759" s="14" t="s">
        <v>8327</v>
      </c>
      <c r="R2759" t="s">
        <v>8362</v>
      </c>
      <c r="S2759" s="20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10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215"/>
        <v>12</v>
      </c>
      <c r="P2760">
        <f t="shared" si="216"/>
        <v>39</v>
      </c>
      <c r="Q2760" s="14" t="s">
        <v>8327</v>
      </c>
      <c r="R2760" t="s">
        <v>8362</v>
      </c>
      <c r="S2760" s="20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10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215"/>
        <v>11</v>
      </c>
      <c r="P2761">
        <f t="shared" si="216"/>
        <v>52.5</v>
      </c>
      <c r="Q2761" s="14" t="s">
        <v>8327</v>
      </c>
      <c r="R2761" t="s">
        <v>8362</v>
      </c>
      <c r="S2761" s="20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10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215"/>
        <v>0</v>
      </c>
      <c r="P2762">
        <f t="shared" si="216"/>
        <v>0</v>
      </c>
      <c r="Q2762" s="14" t="s">
        <v>8327</v>
      </c>
      <c r="R2762" t="s">
        <v>8362</v>
      </c>
      <c r="S2762" s="20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10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215"/>
        <v>1</v>
      </c>
      <c r="P2763">
        <f t="shared" si="216"/>
        <v>9</v>
      </c>
      <c r="Q2763" s="14" t="s">
        <v>8327</v>
      </c>
      <c r="R2763" t="s">
        <v>8362</v>
      </c>
      <c r="S2763" s="20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10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215"/>
        <v>1</v>
      </c>
      <c r="P2764">
        <f t="shared" si="216"/>
        <v>25</v>
      </c>
      <c r="Q2764" s="14" t="s">
        <v>8327</v>
      </c>
      <c r="R2764" t="s">
        <v>8362</v>
      </c>
      <c r="S2764" s="20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10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215"/>
        <v>0</v>
      </c>
      <c r="P2765">
        <f t="shared" si="216"/>
        <v>30</v>
      </c>
      <c r="Q2765" s="14" t="s">
        <v>8327</v>
      </c>
      <c r="R2765" t="s">
        <v>8362</v>
      </c>
      <c r="S2765" s="20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10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215"/>
        <v>1</v>
      </c>
      <c r="P2766">
        <f t="shared" si="216"/>
        <v>11.25</v>
      </c>
      <c r="Q2766" s="14" t="s">
        <v>8327</v>
      </c>
      <c r="R2766" t="s">
        <v>8362</v>
      </c>
      <c r="S2766" s="20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10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215"/>
        <v>0</v>
      </c>
      <c r="P2767">
        <f t="shared" si="216"/>
        <v>0</v>
      </c>
      <c r="Q2767" s="14" t="s">
        <v>8327</v>
      </c>
      <c r="R2767" t="s">
        <v>8362</v>
      </c>
      <c r="S2767" s="20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10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215"/>
        <v>2</v>
      </c>
      <c r="P2768">
        <f t="shared" si="216"/>
        <v>25</v>
      </c>
      <c r="Q2768" s="14" t="s">
        <v>8327</v>
      </c>
      <c r="R2768" t="s">
        <v>8362</v>
      </c>
      <c r="S2768" s="20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10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215"/>
        <v>1</v>
      </c>
      <c r="P2769">
        <f t="shared" si="216"/>
        <v>11.33</v>
      </c>
      <c r="Q2769" s="14" t="s">
        <v>8327</v>
      </c>
      <c r="R2769" t="s">
        <v>8362</v>
      </c>
      <c r="S2769" s="20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10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215"/>
        <v>14</v>
      </c>
      <c r="P2770">
        <f t="shared" si="216"/>
        <v>29.47</v>
      </c>
      <c r="Q2770" s="14" t="s">
        <v>8327</v>
      </c>
      <c r="R2770" t="s">
        <v>8362</v>
      </c>
      <c r="S2770" s="20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10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215"/>
        <v>0</v>
      </c>
      <c r="P2771">
        <f t="shared" si="216"/>
        <v>1</v>
      </c>
      <c r="Q2771" s="14" t="s">
        <v>8327</v>
      </c>
      <c r="R2771" t="s">
        <v>8362</v>
      </c>
      <c r="S2771" s="20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10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215"/>
        <v>10</v>
      </c>
      <c r="P2772">
        <f t="shared" si="216"/>
        <v>63.1</v>
      </c>
      <c r="Q2772" s="14" t="s">
        <v>8327</v>
      </c>
      <c r="R2772" t="s">
        <v>8362</v>
      </c>
      <c r="S2772" s="20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10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215"/>
        <v>0</v>
      </c>
      <c r="P2773">
        <f t="shared" si="216"/>
        <v>0</v>
      </c>
      <c r="Q2773" s="14" t="s">
        <v>8327</v>
      </c>
      <c r="R2773" t="s">
        <v>8362</v>
      </c>
      <c r="S2773" s="20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10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215"/>
        <v>0</v>
      </c>
      <c r="P2774">
        <f t="shared" si="216"/>
        <v>0</v>
      </c>
      <c r="Q2774" s="14" t="s">
        <v>8327</v>
      </c>
      <c r="R2774" t="s">
        <v>8362</v>
      </c>
      <c r="S2774" s="20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10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215"/>
        <v>0</v>
      </c>
      <c r="P2775">
        <f t="shared" si="216"/>
        <v>1</v>
      </c>
      <c r="Q2775" s="14" t="s">
        <v>8327</v>
      </c>
      <c r="R2775" t="s">
        <v>8362</v>
      </c>
      <c r="S2775" s="20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10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215"/>
        <v>14</v>
      </c>
      <c r="P2776">
        <f t="shared" si="216"/>
        <v>43.85</v>
      </c>
      <c r="Q2776" s="14" t="s">
        <v>8327</v>
      </c>
      <c r="R2776" t="s">
        <v>8362</v>
      </c>
      <c r="S2776" s="20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10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215"/>
        <v>3</v>
      </c>
      <c r="P2777">
        <f t="shared" si="216"/>
        <v>75</v>
      </c>
      <c r="Q2777" s="14" t="s">
        <v>8327</v>
      </c>
      <c r="R2777" t="s">
        <v>8362</v>
      </c>
      <c r="S2777" s="20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10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215"/>
        <v>8</v>
      </c>
      <c r="P2778">
        <f t="shared" si="216"/>
        <v>45.97</v>
      </c>
      <c r="Q2778" s="14" t="s">
        <v>8327</v>
      </c>
      <c r="R2778" t="s">
        <v>8362</v>
      </c>
      <c r="S2778" s="20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10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215"/>
        <v>0</v>
      </c>
      <c r="P2779">
        <f t="shared" si="216"/>
        <v>10</v>
      </c>
      <c r="Q2779" s="14" t="s">
        <v>8327</v>
      </c>
      <c r="R2779" t="s">
        <v>8362</v>
      </c>
      <c r="S2779" s="20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10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215"/>
        <v>26</v>
      </c>
      <c r="P2780">
        <f t="shared" si="216"/>
        <v>93.67</v>
      </c>
      <c r="Q2780" s="14" t="s">
        <v>8327</v>
      </c>
      <c r="R2780" t="s">
        <v>8362</v>
      </c>
      <c r="S2780" s="20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10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215"/>
        <v>2</v>
      </c>
      <c r="P2781">
        <f t="shared" si="216"/>
        <v>53</v>
      </c>
      <c r="Q2781" s="14" t="s">
        <v>8327</v>
      </c>
      <c r="R2781" t="s">
        <v>8362</v>
      </c>
      <c r="S2781" s="20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10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215"/>
        <v>0</v>
      </c>
      <c r="P2782">
        <f t="shared" si="216"/>
        <v>0</v>
      </c>
      <c r="Q2782" s="14" t="s">
        <v>8327</v>
      </c>
      <c r="R2782" t="s">
        <v>8362</v>
      </c>
      <c r="S2782" s="20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60" hidden="1" x14ac:dyDescent="0.25">
      <c r="A2783">
        <v>2895</v>
      </c>
      <c r="B2783" s="3" t="s">
        <v>2895</v>
      </c>
      <c r="C2783" s="10" t="s">
        <v>7005</v>
      </c>
      <c r="D2783" s="6">
        <v>500</v>
      </c>
      <c r="E2783" s="8">
        <v>23</v>
      </c>
      <c r="F2783" t="s">
        <v>8220</v>
      </c>
      <c r="G2783" t="s">
        <v>8223</v>
      </c>
      <c r="H2783" t="s">
        <v>8245</v>
      </c>
      <c r="I2783">
        <v>1403470800</v>
      </c>
      <c r="J2783">
        <v>1403356792</v>
      </c>
      <c r="K2783" t="b">
        <v>0</v>
      </c>
      <c r="L2783">
        <v>4</v>
      </c>
      <c r="M2783" t="b">
        <v>0</v>
      </c>
      <c r="N2783" t="s">
        <v>8269</v>
      </c>
      <c r="O2783" s="12">
        <f t="shared" si="215"/>
        <v>5</v>
      </c>
      <c r="P2783">
        <f t="shared" si="216"/>
        <v>5.75</v>
      </c>
      <c r="Q2783" s="14" t="s">
        <v>8308</v>
      </c>
      <c r="R2783" t="s">
        <v>8309</v>
      </c>
      <c r="S2783" s="20">
        <f t="shared" si="217"/>
        <v>41811.555462962962</v>
      </c>
      <c r="T2783" s="20">
        <f t="shared" si="218"/>
        <v>41812.875</v>
      </c>
      <c r="U2783">
        <f t="shared" si="219"/>
        <v>2014</v>
      </c>
    </row>
    <row r="2784" spans="1:21" ht="60" x14ac:dyDescent="0.25">
      <c r="A2784">
        <v>3291</v>
      </c>
      <c r="B2784" s="3" t="s">
        <v>3291</v>
      </c>
      <c r="C2784" s="10" t="s">
        <v>7401</v>
      </c>
      <c r="D2784" s="6">
        <v>500</v>
      </c>
      <c r="E2784" s="8">
        <v>570</v>
      </c>
      <c r="F2784" t="s">
        <v>8218</v>
      </c>
      <c r="G2784" t="s">
        <v>8223</v>
      </c>
      <c r="H2784" t="s">
        <v>8245</v>
      </c>
      <c r="I2784">
        <v>1442462340</v>
      </c>
      <c r="J2784">
        <v>1439743900</v>
      </c>
      <c r="K2784" t="b">
        <v>0</v>
      </c>
      <c r="L2784">
        <v>14</v>
      </c>
      <c r="M2784" t="b">
        <v>1</v>
      </c>
      <c r="N2784" t="s">
        <v>8269</v>
      </c>
      <c r="O2784" s="12">
        <f t="shared" si="215"/>
        <v>114</v>
      </c>
      <c r="P2784">
        <f t="shared" si="216"/>
        <v>40.71</v>
      </c>
      <c r="Q2784" s="14" t="s">
        <v>8308</v>
      </c>
      <c r="R2784" t="s">
        <v>8309</v>
      </c>
      <c r="S2784" s="20">
        <f t="shared" si="217"/>
        <v>42232.702546296292</v>
      </c>
      <c r="T2784" s="20">
        <f t="shared" si="218"/>
        <v>42264.165972222225</v>
      </c>
      <c r="U2784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10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215"/>
        <v>115</v>
      </c>
      <c r="P2785">
        <f t="shared" si="216"/>
        <v>18.77</v>
      </c>
      <c r="Q2785" s="14" t="s">
        <v>8308</v>
      </c>
      <c r="R2785" t="s">
        <v>8309</v>
      </c>
      <c r="S2785" s="20">
        <f t="shared" si="217"/>
        <v>42103.535254629634</v>
      </c>
      <c r="T2785" s="20">
        <f t="shared" si="218"/>
        <v>42117.535254629634</v>
      </c>
      <c r="U2785">
        <f t="shared" si="219"/>
        <v>2015</v>
      </c>
    </row>
    <row r="2786" spans="1:21" ht="60" x14ac:dyDescent="0.25">
      <c r="A2786">
        <v>3321</v>
      </c>
      <c r="B2786" s="3" t="s">
        <v>3321</v>
      </c>
      <c r="C2786" s="10" t="s">
        <v>7431</v>
      </c>
      <c r="D2786" s="6">
        <v>500</v>
      </c>
      <c r="E2786" s="8">
        <v>537</v>
      </c>
      <c r="F2786" t="s">
        <v>8218</v>
      </c>
      <c r="G2786" t="s">
        <v>8223</v>
      </c>
      <c r="H2786" t="s">
        <v>8245</v>
      </c>
      <c r="I2786">
        <v>1413431940</v>
      </c>
      <c r="J2786">
        <v>1412216665</v>
      </c>
      <c r="K2786" t="b">
        <v>0</v>
      </c>
      <c r="L2786">
        <v>15</v>
      </c>
      <c r="M2786" t="b">
        <v>1</v>
      </c>
      <c r="N2786" t="s">
        <v>8269</v>
      </c>
      <c r="O2786" s="12">
        <f t="shared" si="215"/>
        <v>107</v>
      </c>
      <c r="P2786">
        <f t="shared" si="216"/>
        <v>35.799999999999997</v>
      </c>
      <c r="Q2786" s="14" t="s">
        <v>8308</v>
      </c>
      <c r="R2786" t="s">
        <v>8309</v>
      </c>
      <c r="S2786" s="20">
        <f t="shared" si="217"/>
        <v>41914.100289351853</v>
      </c>
      <c r="T2786" s="20">
        <f t="shared" si="218"/>
        <v>41928.165972222225</v>
      </c>
      <c r="U2786">
        <f t="shared" si="219"/>
        <v>2014</v>
      </c>
    </row>
    <row r="2787" spans="1:21" ht="60" x14ac:dyDescent="0.25">
      <c r="A2787">
        <v>3345</v>
      </c>
      <c r="B2787" s="3" t="s">
        <v>3345</v>
      </c>
      <c r="C2787" s="10" t="s">
        <v>7455</v>
      </c>
      <c r="D2787" s="6">
        <v>500</v>
      </c>
      <c r="E2787" s="8">
        <v>650</v>
      </c>
      <c r="F2787" t="s">
        <v>8218</v>
      </c>
      <c r="G2787" t="s">
        <v>8223</v>
      </c>
      <c r="H2787" t="s">
        <v>8245</v>
      </c>
      <c r="I2787">
        <v>1429317420</v>
      </c>
      <c r="J2787">
        <v>1424226768</v>
      </c>
      <c r="K2787" t="b">
        <v>0</v>
      </c>
      <c r="L2787">
        <v>13</v>
      </c>
      <c r="M2787" t="b">
        <v>1</v>
      </c>
      <c r="N2787" t="s">
        <v>8269</v>
      </c>
      <c r="O2787" s="12">
        <f t="shared" si="215"/>
        <v>130</v>
      </c>
      <c r="P2787">
        <f t="shared" si="216"/>
        <v>50</v>
      </c>
      <c r="Q2787" s="14" t="s">
        <v>8308</v>
      </c>
      <c r="R2787" t="s">
        <v>8309</v>
      </c>
      <c r="S2787" s="20">
        <f t="shared" si="217"/>
        <v>42053.106111111112</v>
      </c>
      <c r="T2787" s="20">
        <f t="shared" si="218"/>
        <v>42112.025694444441</v>
      </c>
      <c r="U2787">
        <f t="shared" si="219"/>
        <v>2015</v>
      </c>
    </row>
    <row r="2788" spans="1:21" ht="30" hidden="1" x14ac:dyDescent="0.25">
      <c r="A2788">
        <v>2786</v>
      </c>
      <c r="B2788" s="3" t="s">
        <v>2786</v>
      </c>
      <c r="C2788" s="10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215"/>
        <v>118</v>
      </c>
      <c r="P2788">
        <f t="shared" si="216"/>
        <v>39.81</v>
      </c>
      <c r="Q2788" s="14" t="s">
        <v>8308</v>
      </c>
      <c r="R2788" t="s">
        <v>8309</v>
      </c>
      <c r="S2788" s="20">
        <f t="shared" si="217"/>
        <v>41815.569212962961</v>
      </c>
      <c r="T2788" s="20">
        <f t="shared" si="218"/>
        <v>41829.569212962961</v>
      </c>
      <c r="U2788">
        <f t="shared" si="219"/>
        <v>2014</v>
      </c>
    </row>
    <row r="2789" spans="1:21" ht="45" x14ac:dyDescent="0.25">
      <c r="A2789">
        <v>3362</v>
      </c>
      <c r="B2789" s="3" t="s">
        <v>3361</v>
      </c>
      <c r="C2789" s="10" t="s">
        <v>7472</v>
      </c>
      <c r="D2789" s="6">
        <v>500</v>
      </c>
      <c r="E2789" s="8">
        <v>1090</v>
      </c>
      <c r="F2789" t="s">
        <v>8218</v>
      </c>
      <c r="G2789" t="s">
        <v>8223</v>
      </c>
      <c r="H2789" t="s">
        <v>8245</v>
      </c>
      <c r="I2789">
        <v>1425704100</v>
      </c>
      <c r="J2789">
        <v>1424484717</v>
      </c>
      <c r="K2789" t="b">
        <v>0</v>
      </c>
      <c r="L2789">
        <v>20</v>
      </c>
      <c r="M2789" t="b">
        <v>1</v>
      </c>
      <c r="N2789" t="s">
        <v>8269</v>
      </c>
      <c r="O2789" s="12">
        <f t="shared" si="215"/>
        <v>218</v>
      </c>
      <c r="P2789">
        <f t="shared" si="216"/>
        <v>54.5</v>
      </c>
      <c r="Q2789" s="14" t="s">
        <v>8308</v>
      </c>
      <c r="R2789" t="s">
        <v>8309</v>
      </c>
      <c r="S2789" s="20">
        <f t="shared" si="217"/>
        <v>42056.091631944444</v>
      </c>
      <c r="T2789" s="20">
        <f t="shared" si="218"/>
        <v>42070.204861111109</v>
      </c>
      <c r="U2789">
        <f t="shared" si="219"/>
        <v>2015</v>
      </c>
    </row>
    <row r="2790" spans="1:21" ht="45" x14ac:dyDescent="0.25">
      <c r="A2790">
        <v>3366</v>
      </c>
      <c r="B2790" s="3" t="s">
        <v>3365</v>
      </c>
      <c r="C2790" s="10" t="s">
        <v>7476</v>
      </c>
      <c r="D2790" s="6">
        <v>500</v>
      </c>
      <c r="E2790" s="8">
        <v>1105</v>
      </c>
      <c r="F2790" t="s">
        <v>8218</v>
      </c>
      <c r="G2790" t="s">
        <v>8223</v>
      </c>
      <c r="H2790" t="s">
        <v>8245</v>
      </c>
      <c r="I2790">
        <v>1431481037</v>
      </c>
      <c r="J2790">
        <v>1428889037</v>
      </c>
      <c r="K2790" t="b">
        <v>0</v>
      </c>
      <c r="L2790">
        <v>18</v>
      </c>
      <c r="M2790" t="b">
        <v>1</v>
      </c>
      <c r="N2790" t="s">
        <v>8269</v>
      </c>
      <c r="O2790" s="12">
        <f t="shared" si="215"/>
        <v>221</v>
      </c>
      <c r="P2790">
        <f t="shared" si="216"/>
        <v>61.39</v>
      </c>
      <c r="Q2790" s="14" t="s">
        <v>8308</v>
      </c>
      <c r="R2790" t="s">
        <v>8309</v>
      </c>
      <c r="S2790" s="20">
        <f t="shared" si="217"/>
        <v>42107.067557870367</v>
      </c>
      <c r="T2790" s="20">
        <f t="shared" si="218"/>
        <v>42137.067557870367</v>
      </c>
      <c r="U2790">
        <f t="shared" si="219"/>
        <v>2015</v>
      </c>
    </row>
    <row r="2791" spans="1:21" ht="60" x14ac:dyDescent="0.25">
      <c r="A2791">
        <v>3391</v>
      </c>
      <c r="B2791" s="3" t="s">
        <v>3390</v>
      </c>
      <c r="C2791" s="10" t="s">
        <v>7501</v>
      </c>
      <c r="D2791" s="6">
        <v>500</v>
      </c>
      <c r="E2791" s="8">
        <v>1115</v>
      </c>
      <c r="F2791" t="s">
        <v>8218</v>
      </c>
      <c r="G2791" t="s">
        <v>8223</v>
      </c>
      <c r="H2791" t="s">
        <v>8245</v>
      </c>
      <c r="I2791">
        <v>1407536880</v>
      </c>
      <c r="J2791">
        <v>1404997548</v>
      </c>
      <c r="K2791" t="b">
        <v>0</v>
      </c>
      <c r="L2791">
        <v>18</v>
      </c>
      <c r="M2791" t="b">
        <v>1</v>
      </c>
      <c r="N2791" t="s">
        <v>8269</v>
      </c>
      <c r="O2791" s="12">
        <f t="shared" si="215"/>
        <v>223</v>
      </c>
      <c r="P2791">
        <f t="shared" si="216"/>
        <v>61.94</v>
      </c>
      <c r="Q2791" s="14" t="s">
        <v>8308</v>
      </c>
      <c r="R2791" t="s">
        <v>8309</v>
      </c>
      <c r="S2791" s="20">
        <f t="shared" si="217"/>
        <v>41830.545694444445</v>
      </c>
      <c r="T2791" s="20">
        <f t="shared" si="218"/>
        <v>41859.936111111114</v>
      </c>
      <c r="U2791">
        <f t="shared" si="219"/>
        <v>2014</v>
      </c>
    </row>
    <row r="2792" spans="1:21" ht="60" x14ac:dyDescent="0.25">
      <c r="A2792">
        <v>3404</v>
      </c>
      <c r="B2792" s="3" t="s">
        <v>3403</v>
      </c>
      <c r="C2792" s="10" t="s">
        <v>7514</v>
      </c>
      <c r="D2792" s="6">
        <v>500</v>
      </c>
      <c r="E2792" s="8">
        <v>610</v>
      </c>
      <c r="F2792" t="s">
        <v>8218</v>
      </c>
      <c r="G2792" t="s">
        <v>8223</v>
      </c>
      <c r="H2792" t="s">
        <v>8245</v>
      </c>
      <c r="I2792">
        <v>1434542702</v>
      </c>
      <c r="J2792">
        <v>1432814702</v>
      </c>
      <c r="K2792" t="b">
        <v>0</v>
      </c>
      <c r="L2792">
        <v>3</v>
      </c>
      <c r="M2792" t="b">
        <v>1</v>
      </c>
      <c r="N2792" t="s">
        <v>8269</v>
      </c>
      <c r="O2792" s="12">
        <f t="shared" si="215"/>
        <v>122</v>
      </c>
      <c r="P2792">
        <f t="shared" si="216"/>
        <v>203.33</v>
      </c>
      <c r="Q2792" s="14" t="s">
        <v>8308</v>
      </c>
      <c r="R2792" t="s">
        <v>8309</v>
      </c>
      <c r="S2792" s="20">
        <f t="shared" si="217"/>
        <v>42152.503495370373</v>
      </c>
      <c r="T2792" s="20">
        <f t="shared" si="218"/>
        <v>42172.503495370373</v>
      </c>
      <c r="U2792">
        <f t="shared" si="219"/>
        <v>2015</v>
      </c>
    </row>
    <row r="2793" spans="1:21" ht="45" x14ac:dyDescent="0.25">
      <c r="A2793">
        <v>3408</v>
      </c>
      <c r="B2793" s="3" t="s">
        <v>3407</v>
      </c>
      <c r="C2793" s="10" t="s">
        <v>7518</v>
      </c>
      <c r="D2793" s="6">
        <v>500</v>
      </c>
      <c r="E2793" s="8">
        <v>1055</v>
      </c>
      <c r="F2793" t="s">
        <v>8218</v>
      </c>
      <c r="G2793" t="s">
        <v>8223</v>
      </c>
      <c r="H2793" t="s">
        <v>8245</v>
      </c>
      <c r="I2793">
        <v>1405727304</v>
      </c>
      <c r="J2793">
        <v>1403135304</v>
      </c>
      <c r="K2793" t="b">
        <v>0</v>
      </c>
      <c r="L2793">
        <v>18</v>
      </c>
      <c r="M2793" t="b">
        <v>1</v>
      </c>
      <c r="N2793" t="s">
        <v>8269</v>
      </c>
      <c r="O2793" s="12">
        <f t="shared" si="215"/>
        <v>211</v>
      </c>
      <c r="P2793">
        <f t="shared" si="216"/>
        <v>58.61</v>
      </c>
      <c r="Q2793" s="14" t="s">
        <v>8308</v>
      </c>
      <c r="R2793" t="s">
        <v>8309</v>
      </c>
      <c r="S2793" s="20">
        <f t="shared" si="217"/>
        <v>41808.991944444446</v>
      </c>
      <c r="T2793" s="20">
        <f t="shared" si="218"/>
        <v>41838.991944444446</v>
      </c>
      <c r="U2793">
        <f t="shared" si="219"/>
        <v>2014</v>
      </c>
    </row>
    <row r="2794" spans="1:21" ht="60" x14ac:dyDescent="0.25">
      <c r="A2794">
        <v>3413</v>
      </c>
      <c r="B2794" s="3" t="s">
        <v>3412</v>
      </c>
      <c r="C2794" s="10" t="s">
        <v>7523</v>
      </c>
      <c r="D2794" s="6">
        <v>500</v>
      </c>
      <c r="E2794" s="8">
        <v>650</v>
      </c>
      <c r="F2794" t="s">
        <v>8218</v>
      </c>
      <c r="G2794" t="s">
        <v>8223</v>
      </c>
      <c r="H2794" t="s">
        <v>8245</v>
      </c>
      <c r="I2794">
        <v>1425099540</v>
      </c>
      <c r="J2794">
        <v>1424280938</v>
      </c>
      <c r="K2794" t="b">
        <v>0</v>
      </c>
      <c r="L2794">
        <v>14</v>
      </c>
      <c r="M2794" t="b">
        <v>1</v>
      </c>
      <c r="N2794" t="s">
        <v>8269</v>
      </c>
      <c r="O2794" s="12">
        <f t="shared" si="215"/>
        <v>130</v>
      </c>
      <c r="P2794">
        <f t="shared" si="216"/>
        <v>46.43</v>
      </c>
      <c r="Q2794" s="14" t="s">
        <v>8308</v>
      </c>
      <c r="R2794" t="s">
        <v>8309</v>
      </c>
      <c r="S2794" s="20">
        <f t="shared" si="217"/>
        <v>42053.733078703706</v>
      </c>
      <c r="T2794" s="20">
        <f t="shared" si="218"/>
        <v>42063.207638888889</v>
      </c>
      <c r="U2794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10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215"/>
        <v>111</v>
      </c>
      <c r="P2795">
        <f t="shared" si="216"/>
        <v>151.46</v>
      </c>
      <c r="Q2795" s="14" t="s">
        <v>8308</v>
      </c>
      <c r="R2795" t="s">
        <v>8309</v>
      </c>
      <c r="S2795" s="20">
        <f t="shared" si="217"/>
        <v>42176.419039351851</v>
      </c>
      <c r="T2795" s="20">
        <f t="shared" si="218"/>
        <v>42206.419039351851</v>
      </c>
      <c r="U2795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10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215"/>
        <v>150</v>
      </c>
      <c r="P2796">
        <f t="shared" si="216"/>
        <v>25</v>
      </c>
      <c r="Q2796" s="14" t="s">
        <v>8308</v>
      </c>
      <c r="R2796" t="s">
        <v>8309</v>
      </c>
      <c r="S2796" s="20">
        <f t="shared" si="217"/>
        <v>42416.691655092596</v>
      </c>
      <c r="T2796" s="20">
        <f t="shared" si="218"/>
        <v>42432.791666666672</v>
      </c>
      <c r="U2796">
        <f t="shared" si="219"/>
        <v>2016</v>
      </c>
    </row>
    <row r="2797" spans="1:21" ht="60" x14ac:dyDescent="0.25">
      <c r="A2797">
        <v>3461</v>
      </c>
      <c r="B2797" s="3" t="s">
        <v>3460</v>
      </c>
      <c r="C2797" s="10" t="s">
        <v>7571</v>
      </c>
      <c r="D2797" s="6">
        <v>500</v>
      </c>
      <c r="E2797" s="8">
        <v>695</v>
      </c>
      <c r="F2797" t="s">
        <v>8218</v>
      </c>
      <c r="G2797" t="s">
        <v>8223</v>
      </c>
      <c r="H2797" t="s">
        <v>8245</v>
      </c>
      <c r="I2797">
        <v>1477710000</v>
      </c>
      <c r="J2797">
        <v>1475248279</v>
      </c>
      <c r="K2797" t="b">
        <v>0</v>
      </c>
      <c r="L2797">
        <v>12</v>
      </c>
      <c r="M2797" t="b">
        <v>1</v>
      </c>
      <c r="N2797" t="s">
        <v>8269</v>
      </c>
      <c r="O2797" s="12">
        <f t="shared" si="215"/>
        <v>139</v>
      </c>
      <c r="P2797">
        <f t="shared" si="216"/>
        <v>57.92</v>
      </c>
      <c r="Q2797" s="14" t="s">
        <v>8308</v>
      </c>
      <c r="R2797" t="s">
        <v>8309</v>
      </c>
      <c r="S2797" s="20">
        <f t="shared" si="217"/>
        <v>42643.632858796293</v>
      </c>
      <c r="T2797" s="20">
        <f t="shared" si="218"/>
        <v>42672.125</v>
      </c>
      <c r="U2797">
        <f t="shared" si="219"/>
        <v>2016</v>
      </c>
    </row>
    <row r="2798" spans="1:21" ht="45" hidden="1" x14ac:dyDescent="0.25">
      <c r="A2798">
        <v>2796</v>
      </c>
      <c r="B2798" s="3" t="s">
        <v>2796</v>
      </c>
      <c r="C2798" s="10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215"/>
        <v>116</v>
      </c>
      <c r="P2798">
        <f t="shared" si="216"/>
        <v>44</v>
      </c>
      <c r="Q2798" s="14" t="s">
        <v>8308</v>
      </c>
      <c r="R2798" t="s">
        <v>8309</v>
      </c>
      <c r="S2798" s="20">
        <f t="shared" si="217"/>
        <v>41795.528101851851</v>
      </c>
      <c r="T2798" s="20">
        <f t="shared" si="218"/>
        <v>41825.528101851851</v>
      </c>
      <c r="U2798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10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215"/>
        <v>103</v>
      </c>
      <c r="P2799">
        <f t="shared" si="216"/>
        <v>87.36</v>
      </c>
      <c r="Q2799" s="14" t="s">
        <v>8308</v>
      </c>
      <c r="R2799" t="s">
        <v>8309</v>
      </c>
      <c r="S2799" s="20">
        <f t="shared" si="217"/>
        <v>41798.94027777778</v>
      </c>
      <c r="T2799" s="20">
        <f t="shared" si="218"/>
        <v>41828.94027777778</v>
      </c>
      <c r="U2799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10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215"/>
        <v>101</v>
      </c>
      <c r="P2800">
        <f t="shared" si="216"/>
        <v>36.47</v>
      </c>
      <c r="Q2800" s="14" t="s">
        <v>8308</v>
      </c>
      <c r="R2800" t="s">
        <v>8309</v>
      </c>
      <c r="S2800" s="20">
        <f t="shared" si="217"/>
        <v>42201.675011574072</v>
      </c>
      <c r="T2800" s="20">
        <f t="shared" si="218"/>
        <v>42216.666666666672</v>
      </c>
      <c r="U2800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10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215"/>
        <v>117</v>
      </c>
      <c r="P2801">
        <f t="shared" si="216"/>
        <v>44.86</v>
      </c>
      <c r="Q2801" s="14" t="s">
        <v>8308</v>
      </c>
      <c r="R2801" t="s">
        <v>8309</v>
      </c>
      <c r="S2801" s="20">
        <f t="shared" si="217"/>
        <v>42507.264699074076</v>
      </c>
      <c r="T2801" s="20">
        <f t="shared" si="218"/>
        <v>42538.666666666672</v>
      </c>
      <c r="U2801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10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215"/>
        <v>133</v>
      </c>
      <c r="P2802">
        <f t="shared" si="216"/>
        <v>42.9</v>
      </c>
      <c r="Q2802" s="14" t="s">
        <v>8308</v>
      </c>
      <c r="R2802" t="s">
        <v>8309</v>
      </c>
      <c r="S2802" s="20">
        <f t="shared" si="217"/>
        <v>41948.552847222221</v>
      </c>
      <c r="T2802" s="20">
        <f t="shared" si="218"/>
        <v>42008.552847222221</v>
      </c>
      <c r="U280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10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215"/>
        <v>133</v>
      </c>
      <c r="P2803">
        <f t="shared" si="216"/>
        <v>51.23</v>
      </c>
      <c r="Q2803" s="14" t="s">
        <v>8308</v>
      </c>
      <c r="R2803" t="s">
        <v>8309</v>
      </c>
      <c r="S2803" s="20">
        <f t="shared" si="217"/>
        <v>41900.243159722224</v>
      </c>
      <c r="T2803" s="20">
        <f t="shared" si="218"/>
        <v>41922.458333333336</v>
      </c>
      <c r="U2803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10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215"/>
        <v>102</v>
      </c>
      <c r="P2804">
        <f t="shared" si="216"/>
        <v>33.94</v>
      </c>
      <c r="Q2804" s="14" t="s">
        <v>8308</v>
      </c>
      <c r="R2804" t="s">
        <v>8309</v>
      </c>
      <c r="S2804" s="20">
        <f t="shared" si="217"/>
        <v>42192.64707175926</v>
      </c>
      <c r="T2804" s="20">
        <f t="shared" si="218"/>
        <v>42222.64707175926</v>
      </c>
      <c r="U2804">
        <f t="shared" si="219"/>
        <v>2015</v>
      </c>
    </row>
    <row r="2805" spans="1:21" ht="60" x14ac:dyDescent="0.25">
      <c r="A2805">
        <v>3491</v>
      </c>
      <c r="B2805" s="3" t="s">
        <v>3490</v>
      </c>
      <c r="C2805" s="10" t="s">
        <v>7601</v>
      </c>
      <c r="D2805" s="6">
        <v>500</v>
      </c>
      <c r="E2805" s="8">
        <v>791</v>
      </c>
      <c r="F2805" t="s">
        <v>8218</v>
      </c>
      <c r="G2805" t="s">
        <v>8223</v>
      </c>
      <c r="H2805" t="s">
        <v>8245</v>
      </c>
      <c r="I2805">
        <v>1431928784</v>
      </c>
      <c r="J2805">
        <v>1430114384</v>
      </c>
      <c r="K2805" t="b">
        <v>0</v>
      </c>
      <c r="L2805">
        <v>10</v>
      </c>
      <c r="M2805" t="b">
        <v>1</v>
      </c>
      <c r="N2805" t="s">
        <v>8269</v>
      </c>
      <c r="O2805" s="12">
        <f t="shared" si="215"/>
        <v>158</v>
      </c>
      <c r="P2805">
        <f t="shared" si="216"/>
        <v>79.099999999999994</v>
      </c>
      <c r="Q2805" s="14" t="s">
        <v>8308</v>
      </c>
      <c r="R2805" t="s">
        <v>8309</v>
      </c>
      <c r="S2805" s="20">
        <f t="shared" si="217"/>
        <v>42121.249814814815</v>
      </c>
      <c r="T2805" s="20">
        <f t="shared" si="218"/>
        <v>42142.249814814815</v>
      </c>
      <c r="U2805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10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215"/>
        <v>115</v>
      </c>
      <c r="P2806">
        <f t="shared" si="216"/>
        <v>50</v>
      </c>
      <c r="Q2806" s="14" t="s">
        <v>8308</v>
      </c>
      <c r="R2806" t="s">
        <v>8309</v>
      </c>
      <c r="S2806" s="20">
        <f t="shared" si="217"/>
        <v>41881.453587962962</v>
      </c>
      <c r="T2806" s="20">
        <f t="shared" si="218"/>
        <v>41911.453587962962</v>
      </c>
      <c r="U2806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10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215"/>
        <v>110</v>
      </c>
      <c r="P2807">
        <f t="shared" si="216"/>
        <v>24.44</v>
      </c>
      <c r="Q2807" s="14" t="s">
        <v>8308</v>
      </c>
      <c r="R2807" t="s">
        <v>8309</v>
      </c>
      <c r="S2807" s="20">
        <f t="shared" si="217"/>
        <v>42213.505474537036</v>
      </c>
      <c r="T2807" s="20">
        <f t="shared" si="218"/>
        <v>42238.505474537036</v>
      </c>
      <c r="U2807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10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215"/>
        <v>112</v>
      </c>
      <c r="P2808">
        <f t="shared" si="216"/>
        <v>44.25</v>
      </c>
      <c r="Q2808" s="14" t="s">
        <v>8308</v>
      </c>
      <c r="R2808" t="s">
        <v>8309</v>
      </c>
      <c r="S2808" s="20">
        <f t="shared" si="217"/>
        <v>42185.267245370371</v>
      </c>
      <c r="T2808" s="20">
        <f t="shared" si="218"/>
        <v>42221.458333333328</v>
      </c>
      <c r="U2808">
        <f t="shared" si="219"/>
        <v>2015</v>
      </c>
    </row>
    <row r="2809" spans="1:21" ht="45" x14ac:dyDescent="0.25">
      <c r="A2809">
        <v>3514</v>
      </c>
      <c r="B2809" s="3" t="s">
        <v>3513</v>
      </c>
      <c r="C2809" s="10" t="s">
        <v>7624</v>
      </c>
      <c r="D2809" s="6">
        <v>500</v>
      </c>
      <c r="E2809" s="8">
        <v>550</v>
      </c>
      <c r="F2809" t="s">
        <v>8218</v>
      </c>
      <c r="G2809" t="s">
        <v>8223</v>
      </c>
      <c r="H2809" t="s">
        <v>8245</v>
      </c>
      <c r="I2809">
        <v>1422853140</v>
      </c>
      <c r="J2809">
        <v>1421439552</v>
      </c>
      <c r="K2809" t="b">
        <v>0</v>
      </c>
      <c r="L2809">
        <v>10</v>
      </c>
      <c r="M2809" t="b">
        <v>1</v>
      </c>
      <c r="N2809" t="s">
        <v>8269</v>
      </c>
      <c r="O2809" s="12">
        <f t="shared" si="215"/>
        <v>110</v>
      </c>
      <c r="P2809">
        <f t="shared" si="216"/>
        <v>55</v>
      </c>
      <c r="Q2809" s="14" t="s">
        <v>8308</v>
      </c>
      <c r="R2809" t="s">
        <v>8309</v>
      </c>
      <c r="S2809" s="20">
        <f t="shared" si="217"/>
        <v>42020.846666666665</v>
      </c>
      <c r="T2809" s="20">
        <f t="shared" si="218"/>
        <v>42037.207638888889</v>
      </c>
      <c r="U2809">
        <f t="shared" si="219"/>
        <v>2015</v>
      </c>
    </row>
    <row r="2810" spans="1:21" ht="45" x14ac:dyDescent="0.25">
      <c r="A2810">
        <v>3525</v>
      </c>
      <c r="B2810" s="3" t="s">
        <v>3524</v>
      </c>
      <c r="C2810" s="10" t="s">
        <v>7635</v>
      </c>
      <c r="D2810" s="6">
        <v>500</v>
      </c>
      <c r="E2810" s="8">
        <v>530</v>
      </c>
      <c r="F2810" t="s">
        <v>8218</v>
      </c>
      <c r="G2810" t="s">
        <v>8223</v>
      </c>
      <c r="H2810" t="s">
        <v>8245</v>
      </c>
      <c r="I2810">
        <v>1439136000</v>
      </c>
      <c r="J2810">
        <v>1438188106</v>
      </c>
      <c r="K2810" t="b">
        <v>0</v>
      </c>
      <c r="L2810">
        <v>7</v>
      </c>
      <c r="M2810" t="b">
        <v>1</v>
      </c>
      <c r="N2810" t="s">
        <v>8269</v>
      </c>
      <c r="O2810" s="12">
        <f t="shared" si="215"/>
        <v>106</v>
      </c>
      <c r="P2810">
        <f t="shared" si="216"/>
        <v>75.709999999999994</v>
      </c>
      <c r="Q2810" s="14" t="s">
        <v>8308</v>
      </c>
      <c r="R2810" t="s">
        <v>8309</v>
      </c>
      <c r="S2810" s="20">
        <f t="shared" si="217"/>
        <v>42214.6956712963</v>
      </c>
      <c r="T2810" s="20">
        <f t="shared" si="218"/>
        <v>42225.666666666672</v>
      </c>
      <c r="U2810">
        <f t="shared" si="219"/>
        <v>2015</v>
      </c>
    </row>
    <row r="2811" spans="1:21" ht="60" x14ac:dyDescent="0.25">
      <c r="A2811">
        <v>3529</v>
      </c>
      <c r="B2811" s="3" t="s">
        <v>3528</v>
      </c>
      <c r="C2811" s="10" t="s">
        <v>7639</v>
      </c>
      <c r="D2811" s="6">
        <v>500</v>
      </c>
      <c r="E2811" s="8">
        <v>660</v>
      </c>
      <c r="F2811" t="s">
        <v>8218</v>
      </c>
      <c r="G2811" t="s">
        <v>8223</v>
      </c>
      <c r="H2811" t="s">
        <v>8245</v>
      </c>
      <c r="I2811">
        <v>1436749200</v>
      </c>
      <c r="J2811">
        <v>1434997018</v>
      </c>
      <c r="K2811" t="b">
        <v>0</v>
      </c>
      <c r="L2811">
        <v>18</v>
      </c>
      <c r="M2811" t="b">
        <v>1</v>
      </c>
      <c r="N2811" t="s">
        <v>8269</v>
      </c>
      <c r="O2811" s="12">
        <f t="shared" si="215"/>
        <v>132</v>
      </c>
      <c r="P2811">
        <f t="shared" si="216"/>
        <v>36.67</v>
      </c>
      <c r="Q2811" s="14" t="s">
        <v>8308</v>
      </c>
      <c r="R2811" t="s">
        <v>8309</v>
      </c>
      <c r="S2811" s="20">
        <f t="shared" si="217"/>
        <v>42177.761782407411</v>
      </c>
      <c r="T2811" s="20">
        <f t="shared" si="218"/>
        <v>42198.041666666672</v>
      </c>
      <c r="U2811">
        <f t="shared" si="219"/>
        <v>2015</v>
      </c>
    </row>
    <row r="2812" spans="1:21" ht="60" x14ac:dyDescent="0.25">
      <c r="A2812">
        <v>3533</v>
      </c>
      <c r="B2812" s="3" t="s">
        <v>3532</v>
      </c>
      <c r="C2812" s="10" t="s">
        <v>7643</v>
      </c>
      <c r="D2812" s="6">
        <v>500</v>
      </c>
      <c r="E2812" s="8">
        <v>631</v>
      </c>
      <c r="F2812" t="s">
        <v>8218</v>
      </c>
      <c r="G2812" t="s">
        <v>8223</v>
      </c>
      <c r="H2812" t="s">
        <v>8245</v>
      </c>
      <c r="I2812">
        <v>1447269367</v>
      </c>
      <c r="J2812">
        <v>1444673767</v>
      </c>
      <c r="K2812" t="b">
        <v>0</v>
      </c>
      <c r="L2812">
        <v>8</v>
      </c>
      <c r="M2812" t="b">
        <v>1</v>
      </c>
      <c r="N2812" t="s">
        <v>8269</v>
      </c>
      <c r="O2812" s="12">
        <f t="shared" si="215"/>
        <v>126</v>
      </c>
      <c r="P2812">
        <f t="shared" si="216"/>
        <v>78.88</v>
      </c>
      <c r="Q2812" s="14" t="s">
        <v>8308</v>
      </c>
      <c r="R2812" t="s">
        <v>8309</v>
      </c>
      <c r="S2812" s="20">
        <f t="shared" si="217"/>
        <v>42289.761192129634</v>
      </c>
      <c r="T2812" s="20">
        <f t="shared" si="218"/>
        <v>42319.802858796291</v>
      </c>
      <c r="U2812">
        <f t="shared" si="219"/>
        <v>2015</v>
      </c>
    </row>
    <row r="2813" spans="1:21" ht="45" hidden="1" x14ac:dyDescent="0.25">
      <c r="A2813">
        <v>2811</v>
      </c>
      <c r="B2813" s="3" t="s">
        <v>2811</v>
      </c>
      <c r="C2813" s="10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215"/>
        <v>100</v>
      </c>
      <c r="P2813">
        <f t="shared" si="216"/>
        <v>92.84</v>
      </c>
      <c r="Q2813" s="14" t="s">
        <v>8308</v>
      </c>
      <c r="R2813" t="s">
        <v>8309</v>
      </c>
      <c r="S2813" s="20">
        <f t="shared" si="217"/>
        <v>42028.496562500004</v>
      </c>
      <c r="T2813" s="20">
        <f t="shared" si="218"/>
        <v>42058.496562500004</v>
      </c>
      <c r="U2813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10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215"/>
        <v>113</v>
      </c>
      <c r="P2814">
        <f t="shared" si="216"/>
        <v>68.25</v>
      </c>
      <c r="Q2814" s="14" t="s">
        <v>8308</v>
      </c>
      <c r="R2814" t="s">
        <v>8309</v>
      </c>
      <c r="S2814" s="20">
        <f t="shared" si="217"/>
        <v>42054.74418981481</v>
      </c>
      <c r="T2814" s="20">
        <f t="shared" si="218"/>
        <v>42100.166666666672</v>
      </c>
      <c r="U2814">
        <f t="shared" si="219"/>
        <v>2015</v>
      </c>
    </row>
    <row r="2815" spans="1:21" ht="45" x14ac:dyDescent="0.25">
      <c r="A2815">
        <v>3599</v>
      </c>
      <c r="B2815" s="3" t="s">
        <v>3598</v>
      </c>
      <c r="C2815" s="10" t="s">
        <v>7709</v>
      </c>
      <c r="D2815" s="6">
        <v>500</v>
      </c>
      <c r="E2815" s="8">
        <v>1010</v>
      </c>
      <c r="F2815" t="s">
        <v>8218</v>
      </c>
      <c r="G2815" t="s">
        <v>8223</v>
      </c>
      <c r="H2815" t="s">
        <v>8245</v>
      </c>
      <c r="I2815">
        <v>1440892800</v>
      </c>
      <c r="J2815">
        <v>1438715077</v>
      </c>
      <c r="K2815" t="b">
        <v>0</v>
      </c>
      <c r="L2815">
        <v>17</v>
      </c>
      <c r="M2815" t="b">
        <v>1</v>
      </c>
      <c r="N2815" t="s">
        <v>8269</v>
      </c>
      <c r="O2815" s="12">
        <f t="shared" si="215"/>
        <v>202</v>
      </c>
      <c r="P2815">
        <f t="shared" si="216"/>
        <v>59.41</v>
      </c>
      <c r="Q2815" s="14" t="s">
        <v>8308</v>
      </c>
      <c r="R2815" t="s">
        <v>8309</v>
      </c>
      <c r="S2815" s="20">
        <f t="shared" si="217"/>
        <v>42220.79487268519</v>
      </c>
      <c r="T2815" s="20">
        <f t="shared" si="218"/>
        <v>42246</v>
      </c>
      <c r="U2815">
        <f t="shared" si="219"/>
        <v>2015</v>
      </c>
    </row>
    <row r="2816" spans="1:21" ht="45" hidden="1" x14ac:dyDescent="0.25">
      <c r="A2816">
        <v>2814</v>
      </c>
      <c r="B2816" s="3" t="s">
        <v>2814</v>
      </c>
      <c r="C2816" s="10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215"/>
        <v>108</v>
      </c>
      <c r="P2816">
        <f t="shared" si="216"/>
        <v>25.25</v>
      </c>
      <c r="Q2816" s="14" t="s">
        <v>8308</v>
      </c>
      <c r="R2816" t="s">
        <v>8309</v>
      </c>
      <c r="S2816" s="20">
        <f t="shared" si="217"/>
        <v>42103.399479166663</v>
      </c>
      <c r="T2816" s="20">
        <f t="shared" si="218"/>
        <v>42133.399479166663</v>
      </c>
      <c r="U2816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10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215"/>
        <v>242</v>
      </c>
      <c r="P2817">
        <f t="shared" si="216"/>
        <v>43.21</v>
      </c>
      <c r="Q2817" s="14" t="s">
        <v>8308</v>
      </c>
      <c r="R2817" t="s">
        <v>8309</v>
      </c>
      <c r="S2817" s="20">
        <f t="shared" si="217"/>
        <v>42559.776724537034</v>
      </c>
      <c r="T2817" s="20">
        <f t="shared" si="218"/>
        <v>42589.776724537034</v>
      </c>
      <c r="U2817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10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ref="O2818:O2881" si="220">ROUND(E2818/D2818*100,0)</f>
        <v>142</v>
      </c>
      <c r="P2818">
        <f t="shared" ref="P2818:P2881" si="221">IFERROR(ROUND(E2818/L2818,2),0)</f>
        <v>25.13</v>
      </c>
      <c r="Q2818" s="14" t="s">
        <v>8308</v>
      </c>
      <c r="R2818" t="s">
        <v>8309</v>
      </c>
      <c r="S2818" s="20">
        <f t="shared" ref="S2818:S2881" si="222">(((J2818/60)/60)/24)+DATE(1970,1,1)</f>
        <v>42188.467499999999</v>
      </c>
      <c r="T2818" s="20">
        <f t="shared" ref="T2818:T2881" si="223">(((I2818/60)/60)/24)+DATE(1970,1,1)</f>
        <v>42218.666666666672</v>
      </c>
      <c r="U2818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10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si="220"/>
        <v>130</v>
      </c>
      <c r="P2819">
        <f t="shared" si="221"/>
        <v>23.64</v>
      </c>
      <c r="Q2819" s="14" t="s">
        <v>8308</v>
      </c>
      <c r="R2819" t="s">
        <v>8309</v>
      </c>
      <c r="S2819" s="20">
        <f t="shared" si="222"/>
        <v>42023.634976851856</v>
      </c>
      <c r="T2819" s="20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3651</v>
      </c>
      <c r="B2820" s="3" t="s">
        <v>3649</v>
      </c>
      <c r="C2820" s="10" t="s">
        <v>7761</v>
      </c>
      <c r="D2820" s="6">
        <v>500</v>
      </c>
      <c r="E2820" s="8">
        <v>520</v>
      </c>
      <c r="F2820" t="s">
        <v>8218</v>
      </c>
      <c r="G2820" t="s">
        <v>8223</v>
      </c>
      <c r="H2820" t="s">
        <v>8245</v>
      </c>
      <c r="I2820">
        <v>1407686340</v>
      </c>
      <c r="J2820">
        <v>1404833442</v>
      </c>
      <c r="K2820" t="b">
        <v>0</v>
      </c>
      <c r="L2820">
        <v>9</v>
      </c>
      <c r="M2820" t="b">
        <v>1</v>
      </c>
      <c r="N2820" t="s">
        <v>8269</v>
      </c>
      <c r="O2820" s="12">
        <f t="shared" si="220"/>
        <v>104</v>
      </c>
      <c r="P2820">
        <f t="shared" si="221"/>
        <v>57.78</v>
      </c>
      <c r="Q2820" s="14" t="s">
        <v>8308</v>
      </c>
      <c r="R2820" t="s">
        <v>8309</v>
      </c>
      <c r="S2820" s="20">
        <f t="shared" si="222"/>
        <v>41828.646319444444</v>
      </c>
      <c r="T2820" s="20">
        <f t="shared" si="223"/>
        <v>41861.665972222225</v>
      </c>
      <c r="U2820">
        <f t="shared" si="224"/>
        <v>2014</v>
      </c>
    </row>
    <row r="2821" spans="1:21" ht="60" hidden="1" x14ac:dyDescent="0.25">
      <c r="A2821">
        <v>2819</v>
      </c>
      <c r="B2821" s="3" t="s">
        <v>2819</v>
      </c>
      <c r="C2821" s="10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220"/>
        <v>105</v>
      </c>
      <c r="P2821">
        <f t="shared" si="221"/>
        <v>50.38</v>
      </c>
      <c r="Q2821" s="14" t="s">
        <v>8308</v>
      </c>
      <c r="R2821" t="s">
        <v>8309</v>
      </c>
      <c r="S2821" s="20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10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220"/>
        <v>136</v>
      </c>
      <c r="P2822">
        <f t="shared" si="221"/>
        <v>13.6</v>
      </c>
      <c r="Q2822" s="14" t="s">
        <v>8308</v>
      </c>
      <c r="R2822" t="s">
        <v>8309</v>
      </c>
      <c r="S2822" s="20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10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220"/>
        <v>100</v>
      </c>
      <c r="P2823">
        <f t="shared" si="221"/>
        <v>28.57</v>
      </c>
      <c r="Q2823" s="14" t="s">
        <v>8308</v>
      </c>
      <c r="R2823" t="s">
        <v>8309</v>
      </c>
      <c r="S2823" s="20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30" x14ac:dyDescent="0.25">
      <c r="A2824">
        <v>3700</v>
      </c>
      <c r="B2824" s="3" t="s">
        <v>3697</v>
      </c>
      <c r="C2824" s="10" t="s">
        <v>7810</v>
      </c>
      <c r="D2824" s="6">
        <v>500</v>
      </c>
      <c r="E2824" s="8">
        <v>606</v>
      </c>
      <c r="F2824" t="s">
        <v>8218</v>
      </c>
      <c r="G2824" t="s">
        <v>8223</v>
      </c>
      <c r="H2824" t="s">
        <v>8245</v>
      </c>
      <c r="I2824">
        <v>1412092800</v>
      </c>
      <c r="J2824">
        <v>1409493800</v>
      </c>
      <c r="K2824" t="b">
        <v>0</v>
      </c>
      <c r="L2824">
        <v>18</v>
      </c>
      <c r="M2824" t="b">
        <v>1</v>
      </c>
      <c r="N2824" t="s">
        <v>8269</v>
      </c>
      <c r="O2824" s="12">
        <f t="shared" si="220"/>
        <v>121</v>
      </c>
      <c r="P2824">
        <f t="shared" si="221"/>
        <v>33.67</v>
      </c>
      <c r="Q2824" s="14" t="s">
        <v>8308</v>
      </c>
      <c r="R2824" t="s">
        <v>8309</v>
      </c>
      <c r="S2824" s="20">
        <f t="shared" si="222"/>
        <v>41882.585648148146</v>
      </c>
      <c r="T2824" s="20">
        <f t="shared" si="223"/>
        <v>41912.666666666664</v>
      </c>
      <c r="U2824">
        <f t="shared" si="224"/>
        <v>2014</v>
      </c>
    </row>
    <row r="2825" spans="1:21" ht="60" hidden="1" x14ac:dyDescent="0.25">
      <c r="A2825">
        <v>2823</v>
      </c>
      <c r="B2825" s="3" t="s">
        <v>2823</v>
      </c>
      <c r="C2825" s="10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220"/>
        <v>124</v>
      </c>
      <c r="P2825">
        <f t="shared" si="221"/>
        <v>8.86</v>
      </c>
      <c r="Q2825" s="14" t="s">
        <v>8308</v>
      </c>
      <c r="R2825" t="s">
        <v>8309</v>
      </c>
      <c r="S2825" s="20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30" x14ac:dyDescent="0.25">
      <c r="A2826">
        <v>3711</v>
      </c>
      <c r="B2826" s="3" t="s">
        <v>3708</v>
      </c>
      <c r="C2826" s="10" t="s">
        <v>7821</v>
      </c>
      <c r="D2826" s="6">
        <v>500</v>
      </c>
      <c r="E2826" s="8">
        <v>570</v>
      </c>
      <c r="F2826" t="s">
        <v>8218</v>
      </c>
      <c r="G2826" t="s">
        <v>8223</v>
      </c>
      <c r="H2826" t="s">
        <v>8245</v>
      </c>
      <c r="I2826">
        <v>1402848000</v>
      </c>
      <c r="J2826">
        <v>1400606573</v>
      </c>
      <c r="K2826" t="b">
        <v>0</v>
      </c>
      <c r="L2826">
        <v>21</v>
      </c>
      <c r="M2826" t="b">
        <v>1</v>
      </c>
      <c r="N2826" t="s">
        <v>8269</v>
      </c>
      <c r="O2826" s="12">
        <f t="shared" si="220"/>
        <v>114</v>
      </c>
      <c r="P2826">
        <f t="shared" si="221"/>
        <v>27.14</v>
      </c>
      <c r="Q2826" s="14" t="s">
        <v>8308</v>
      </c>
      <c r="R2826" t="s">
        <v>8309</v>
      </c>
      <c r="S2826" s="20">
        <f t="shared" si="222"/>
        <v>41779.724224537036</v>
      </c>
      <c r="T2826" s="20">
        <f t="shared" si="223"/>
        <v>41805.666666666664</v>
      </c>
      <c r="U2826">
        <f t="shared" si="224"/>
        <v>2014</v>
      </c>
    </row>
    <row r="2827" spans="1:21" ht="60" hidden="1" x14ac:dyDescent="0.25">
      <c r="A2827">
        <v>2825</v>
      </c>
      <c r="B2827" s="3" t="s">
        <v>2825</v>
      </c>
      <c r="C2827" s="10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220"/>
        <v>103</v>
      </c>
      <c r="P2827">
        <f t="shared" si="221"/>
        <v>60.78</v>
      </c>
      <c r="Q2827" s="14" t="s">
        <v>8308</v>
      </c>
      <c r="R2827" t="s">
        <v>8309</v>
      </c>
      <c r="S2827" s="20">
        <f t="shared" si="222"/>
        <v>42312.792662037042</v>
      </c>
      <c r="T2827" s="20">
        <f t="shared" si="223"/>
        <v>42342.792662037042</v>
      </c>
      <c r="U2827">
        <f t="shared" si="224"/>
        <v>2015</v>
      </c>
    </row>
    <row r="2828" spans="1:21" ht="60" x14ac:dyDescent="0.25">
      <c r="A2828">
        <v>3829</v>
      </c>
      <c r="B2828" s="3" t="s">
        <v>3826</v>
      </c>
      <c r="C2828" s="10" t="s">
        <v>7938</v>
      </c>
      <c r="D2828" s="6">
        <v>500</v>
      </c>
      <c r="E2828" s="8">
        <v>501</v>
      </c>
      <c r="F2828" t="s">
        <v>8218</v>
      </c>
      <c r="G2828" t="s">
        <v>8223</v>
      </c>
      <c r="H2828" t="s">
        <v>8245</v>
      </c>
      <c r="I2828">
        <v>1472676371</v>
      </c>
      <c r="J2828">
        <v>1470948371</v>
      </c>
      <c r="K2828" t="b">
        <v>0</v>
      </c>
      <c r="L2828">
        <v>8</v>
      </c>
      <c r="M2828" t="b">
        <v>1</v>
      </c>
      <c r="N2828" t="s">
        <v>8269</v>
      </c>
      <c r="O2828" s="12">
        <f t="shared" si="220"/>
        <v>100</v>
      </c>
      <c r="P2828">
        <f t="shared" si="221"/>
        <v>62.63</v>
      </c>
      <c r="Q2828" s="14" t="s">
        <v>8308</v>
      </c>
      <c r="R2828" t="s">
        <v>8309</v>
      </c>
      <c r="S2828" s="20">
        <f t="shared" si="222"/>
        <v>42593.865405092598</v>
      </c>
      <c r="T2828" s="20">
        <f t="shared" si="223"/>
        <v>42613.865405092598</v>
      </c>
      <c r="U2828">
        <f t="shared" si="224"/>
        <v>2016</v>
      </c>
    </row>
    <row r="2829" spans="1:21" ht="60" x14ac:dyDescent="0.25">
      <c r="A2829">
        <v>3831</v>
      </c>
      <c r="B2829" s="3" t="s">
        <v>3828</v>
      </c>
      <c r="C2829" s="10" t="s">
        <v>7940</v>
      </c>
      <c r="D2829" s="6">
        <v>500</v>
      </c>
      <c r="E2829" s="8">
        <v>530.11</v>
      </c>
      <c r="F2829" t="s">
        <v>8218</v>
      </c>
      <c r="G2829" t="s">
        <v>8223</v>
      </c>
      <c r="H2829" t="s">
        <v>8245</v>
      </c>
      <c r="I2829">
        <v>1415222545</v>
      </c>
      <c r="J2829">
        <v>1413404545</v>
      </c>
      <c r="K2829" t="b">
        <v>0</v>
      </c>
      <c r="L2829">
        <v>9</v>
      </c>
      <c r="M2829" t="b">
        <v>1</v>
      </c>
      <c r="N2829" t="s">
        <v>8269</v>
      </c>
      <c r="O2829" s="12">
        <f t="shared" si="220"/>
        <v>106</v>
      </c>
      <c r="P2829">
        <f t="shared" si="221"/>
        <v>58.9</v>
      </c>
      <c r="Q2829" s="14" t="s">
        <v>8308</v>
      </c>
      <c r="R2829" t="s">
        <v>8309</v>
      </c>
      <c r="S2829" s="20">
        <f t="shared" si="222"/>
        <v>41927.848900462966</v>
      </c>
      <c r="T2829" s="20">
        <f t="shared" si="223"/>
        <v>41948.890567129631</v>
      </c>
      <c r="U2829">
        <f t="shared" si="224"/>
        <v>2014</v>
      </c>
    </row>
    <row r="2830" spans="1:21" ht="60" hidden="1" x14ac:dyDescent="0.25">
      <c r="A2830">
        <v>2828</v>
      </c>
      <c r="B2830" s="3" t="s">
        <v>2828</v>
      </c>
      <c r="C2830" s="10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220"/>
        <v>100</v>
      </c>
      <c r="P2830">
        <f t="shared" si="221"/>
        <v>98.31</v>
      </c>
      <c r="Q2830" s="14" t="s">
        <v>8308</v>
      </c>
      <c r="R2830" t="s">
        <v>8309</v>
      </c>
      <c r="S2830" s="20">
        <f t="shared" si="222"/>
        <v>42254.264687499999</v>
      </c>
      <c r="T2830" s="20">
        <f t="shared" si="223"/>
        <v>42279.958333333328</v>
      </c>
      <c r="U2830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10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220"/>
        <v>107</v>
      </c>
      <c r="P2831">
        <f t="shared" si="221"/>
        <v>35.04</v>
      </c>
      <c r="Q2831" s="14" t="s">
        <v>8308</v>
      </c>
      <c r="R2831" t="s">
        <v>8309</v>
      </c>
      <c r="S2831" s="20">
        <f t="shared" si="222"/>
        <v>42495.434236111112</v>
      </c>
      <c r="T2831" s="20">
        <f t="shared" si="223"/>
        <v>42523.434236111112</v>
      </c>
      <c r="U2831">
        <f t="shared" si="224"/>
        <v>2016</v>
      </c>
    </row>
    <row r="2832" spans="1:21" ht="30" hidden="1" x14ac:dyDescent="0.25">
      <c r="A2832">
        <v>3991</v>
      </c>
      <c r="B2832" s="3" t="s">
        <v>3987</v>
      </c>
      <c r="C2832" s="10" t="s">
        <v>8097</v>
      </c>
      <c r="D2832" s="6">
        <v>500</v>
      </c>
      <c r="E2832" s="8">
        <v>100</v>
      </c>
      <c r="F2832" t="s">
        <v>8220</v>
      </c>
      <c r="G2832" t="s">
        <v>8223</v>
      </c>
      <c r="H2832" t="s">
        <v>8245</v>
      </c>
      <c r="I2832">
        <v>1433086082</v>
      </c>
      <c r="J2832">
        <v>1430494082</v>
      </c>
      <c r="K2832" t="b">
        <v>0</v>
      </c>
      <c r="L2832">
        <v>1</v>
      </c>
      <c r="M2832" t="b">
        <v>0</v>
      </c>
      <c r="N2832" t="s">
        <v>8269</v>
      </c>
      <c r="O2832" s="12">
        <f t="shared" si="220"/>
        <v>20</v>
      </c>
      <c r="P2832">
        <f t="shared" si="221"/>
        <v>100</v>
      </c>
      <c r="Q2832" s="14" t="s">
        <v>8308</v>
      </c>
      <c r="R2832" t="s">
        <v>8309</v>
      </c>
      <c r="S2832" s="20">
        <f t="shared" si="222"/>
        <v>42125.644467592589</v>
      </c>
      <c r="T2832" s="20">
        <f t="shared" si="223"/>
        <v>42155.644467592589</v>
      </c>
      <c r="U2832">
        <f t="shared" si="224"/>
        <v>2015</v>
      </c>
    </row>
    <row r="2833" spans="1:21" hidden="1" x14ac:dyDescent="0.25">
      <c r="A2833">
        <v>4004</v>
      </c>
      <c r="B2833" s="3" t="s">
        <v>4000</v>
      </c>
      <c r="C2833" s="10" t="s">
        <v>8109</v>
      </c>
      <c r="D2833" s="6">
        <v>500</v>
      </c>
      <c r="E2833" s="8">
        <v>1</v>
      </c>
      <c r="F2833" t="s">
        <v>8220</v>
      </c>
      <c r="G2833" t="s">
        <v>8223</v>
      </c>
      <c r="H2833" t="s">
        <v>8245</v>
      </c>
      <c r="I2833">
        <v>1412740457</v>
      </c>
      <c r="J2833">
        <v>1410148457</v>
      </c>
      <c r="K2833" t="b">
        <v>0</v>
      </c>
      <c r="L2833">
        <v>1</v>
      </c>
      <c r="M2833" t="b">
        <v>0</v>
      </c>
      <c r="N2833" t="s">
        <v>8269</v>
      </c>
      <c r="O2833" s="12">
        <f t="shared" si="220"/>
        <v>0</v>
      </c>
      <c r="P2833">
        <f t="shared" si="221"/>
        <v>1</v>
      </c>
      <c r="Q2833" s="14" t="s">
        <v>8308</v>
      </c>
      <c r="R2833" t="s">
        <v>8309</v>
      </c>
      <c r="S2833" s="20">
        <f t="shared" si="222"/>
        <v>41890.16269675926</v>
      </c>
      <c r="T2833" s="20">
        <f t="shared" si="223"/>
        <v>41920.16269675926</v>
      </c>
      <c r="U2833">
        <f t="shared" si="224"/>
        <v>2014</v>
      </c>
    </row>
    <row r="2834" spans="1:21" ht="60" hidden="1" x14ac:dyDescent="0.25">
      <c r="A2834">
        <v>2832</v>
      </c>
      <c r="B2834" s="3" t="s">
        <v>2832</v>
      </c>
      <c r="C2834" s="10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220"/>
        <v>115</v>
      </c>
      <c r="P2834">
        <f t="shared" si="221"/>
        <v>30.19</v>
      </c>
      <c r="Q2834" s="14" t="s">
        <v>8308</v>
      </c>
      <c r="R2834" t="s">
        <v>8309</v>
      </c>
      <c r="S2834" s="20">
        <f t="shared" si="222"/>
        <v>41938.709421296298</v>
      </c>
      <c r="T2834" s="20">
        <f t="shared" si="223"/>
        <v>41966.916666666672</v>
      </c>
      <c r="U2834">
        <f t="shared" si="224"/>
        <v>2014</v>
      </c>
    </row>
    <row r="2835" spans="1:21" ht="45" hidden="1" x14ac:dyDescent="0.25">
      <c r="A2835">
        <v>4039</v>
      </c>
      <c r="B2835" s="3" t="s">
        <v>4035</v>
      </c>
      <c r="C2835" s="10" t="s">
        <v>8143</v>
      </c>
      <c r="D2835" s="6">
        <v>500</v>
      </c>
      <c r="E2835" s="8">
        <v>300</v>
      </c>
      <c r="F2835" t="s">
        <v>8220</v>
      </c>
      <c r="G2835" t="s">
        <v>8223</v>
      </c>
      <c r="H2835" t="s">
        <v>8245</v>
      </c>
      <c r="I2835">
        <v>1448949540</v>
      </c>
      <c r="J2835">
        <v>1446048367</v>
      </c>
      <c r="K2835" t="b">
        <v>0</v>
      </c>
      <c r="L2835">
        <v>5</v>
      </c>
      <c r="M2835" t="b">
        <v>0</v>
      </c>
      <c r="N2835" t="s">
        <v>8269</v>
      </c>
      <c r="O2835" s="12">
        <f t="shared" si="220"/>
        <v>60</v>
      </c>
      <c r="P2835">
        <f t="shared" si="221"/>
        <v>60</v>
      </c>
      <c r="Q2835" s="14" t="s">
        <v>8308</v>
      </c>
      <c r="R2835" t="s">
        <v>8309</v>
      </c>
      <c r="S2835" s="20">
        <f t="shared" si="222"/>
        <v>42305.670914351853</v>
      </c>
      <c r="T2835" s="20">
        <f t="shared" si="223"/>
        <v>42339.249305555553</v>
      </c>
      <c r="U2835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10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220"/>
        <v>170</v>
      </c>
      <c r="P2836">
        <f t="shared" si="221"/>
        <v>64.760000000000005</v>
      </c>
      <c r="Q2836" s="14" t="s">
        <v>8308</v>
      </c>
      <c r="R2836" t="s">
        <v>8309</v>
      </c>
      <c r="S2836" s="20">
        <f t="shared" si="222"/>
        <v>42019.959837962961</v>
      </c>
      <c r="T2836" s="20">
        <f t="shared" si="223"/>
        <v>42034.959837962961</v>
      </c>
      <c r="U2836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10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220"/>
        <v>187</v>
      </c>
      <c r="P2837">
        <f t="shared" si="221"/>
        <v>20.12</v>
      </c>
      <c r="Q2837" s="14" t="s">
        <v>8308</v>
      </c>
      <c r="R2837" t="s">
        <v>8309</v>
      </c>
      <c r="S2837" s="20">
        <f t="shared" si="222"/>
        <v>42313.703900462962</v>
      </c>
      <c r="T2837" s="20">
        <f t="shared" si="223"/>
        <v>42343</v>
      </c>
      <c r="U2837">
        <f t="shared" si="224"/>
        <v>2015</v>
      </c>
    </row>
    <row r="2838" spans="1:21" ht="45" hidden="1" x14ac:dyDescent="0.25">
      <c r="A2838">
        <v>4051</v>
      </c>
      <c r="B2838" s="3" t="s">
        <v>4047</v>
      </c>
      <c r="C2838" s="10" t="s">
        <v>8155</v>
      </c>
      <c r="D2838" s="6">
        <v>500</v>
      </c>
      <c r="E2838" s="8">
        <v>0</v>
      </c>
      <c r="F2838" t="s">
        <v>8220</v>
      </c>
      <c r="G2838" t="s">
        <v>8223</v>
      </c>
      <c r="H2838" t="s">
        <v>8245</v>
      </c>
      <c r="I2838">
        <v>1399618380</v>
      </c>
      <c r="J2838">
        <v>1399058797</v>
      </c>
      <c r="K2838" t="b">
        <v>0</v>
      </c>
      <c r="L2838">
        <v>0</v>
      </c>
      <c r="M2838" t="b">
        <v>0</v>
      </c>
      <c r="N2838" t="s">
        <v>8269</v>
      </c>
      <c r="O2838" s="12">
        <f t="shared" si="220"/>
        <v>0</v>
      </c>
      <c r="P2838">
        <f t="shared" si="221"/>
        <v>0</v>
      </c>
      <c r="Q2838" s="14" t="s">
        <v>8308</v>
      </c>
      <c r="R2838" t="s">
        <v>8309</v>
      </c>
      <c r="S2838" s="20">
        <f t="shared" si="222"/>
        <v>41761.810150462967</v>
      </c>
      <c r="T2838" s="20">
        <f t="shared" si="223"/>
        <v>41768.286805555559</v>
      </c>
      <c r="U2838">
        <f t="shared" si="224"/>
        <v>2014</v>
      </c>
    </row>
    <row r="2839" spans="1:21" ht="60" hidden="1" x14ac:dyDescent="0.25">
      <c r="A2839">
        <v>2837</v>
      </c>
      <c r="B2839" s="3" t="s">
        <v>2837</v>
      </c>
      <c r="C2839" s="10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220"/>
        <v>100</v>
      </c>
      <c r="P2839">
        <f t="shared" si="221"/>
        <v>40.479999999999997</v>
      </c>
      <c r="Q2839" s="14" t="s">
        <v>8308</v>
      </c>
      <c r="R2839" t="s">
        <v>8309</v>
      </c>
      <c r="S2839" s="20">
        <f t="shared" si="222"/>
        <v>42307.908379629633</v>
      </c>
      <c r="T2839" s="20">
        <f t="shared" si="223"/>
        <v>42347.950046296297</v>
      </c>
      <c r="U2839">
        <f t="shared" si="224"/>
        <v>2015</v>
      </c>
    </row>
    <row r="2840" spans="1:21" ht="45" hidden="1" x14ac:dyDescent="0.25">
      <c r="A2840">
        <v>4102</v>
      </c>
      <c r="B2840" s="3" t="s">
        <v>4098</v>
      </c>
      <c r="C2840" s="10" t="s">
        <v>8205</v>
      </c>
      <c r="D2840" s="6">
        <v>500</v>
      </c>
      <c r="E2840" s="8">
        <v>137</v>
      </c>
      <c r="F2840" t="s">
        <v>8220</v>
      </c>
      <c r="G2840" t="s">
        <v>8223</v>
      </c>
      <c r="H2840" t="s">
        <v>8245</v>
      </c>
      <c r="I2840">
        <v>1463343673</v>
      </c>
      <c r="J2840">
        <v>1460751673</v>
      </c>
      <c r="K2840" t="b">
        <v>0</v>
      </c>
      <c r="L2840">
        <v>6</v>
      </c>
      <c r="M2840" t="b">
        <v>0</v>
      </c>
      <c r="N2840" t="s">
        <v>8269</v>
      </c>
      <c r="O2840" s="12">
        <f t="shared" si="220"/>
        <v>27</v>
      </c>
      <c r="P2840">
        <f t="shared" si="221"/>
        <v>22.83</v>
      </c>
      <c r="Q2840" s="14" t="s">
        <v>8308</v>
      </c>
      <c r="R2840" t="s">
        <v>8309</v>
      </c>
      <c r="S2840" s="20">
        <f t="shared" si="222"/>
        <v>42475.848067129627</v>
      </c>
      <c r="T2840" s="20">
        <f t="shared" si="223"/>
        <v>42505.848067129627</v>
      </c>
      <c r="U2840">
        <f t="shared" si="224"/>
        <v>2016</v>
      </c>
    </row>
    <row r="2841" spans="1:21" ht="45" hidden="1" x14ac:dyDescent="0.25">
      <c r="A2841">
        <v>4061</v>
      </c>
      <c r="B2841" s="3" t="s">
        <v>4057</v>
      </c>
      <c r="C2841" s="10" t="s">
        <v>8165</v>
      </c>
      <c r="D2841" s="6">
        <v>525</v>
      </c>
      <c r="E2841" s="8">
        <v>0</v>
      </c>
      <c r="F2841" t="s">
        <v>8220</v>
      </c>
      <c r="G2841" t="s">
        <v>8223</v>
      </c>
      <c r="H2841" t="s">
        <v>8245</v>
      </c>
      <c r="I2841">
        <v>1461205423</v>
      </c>
      <c r="J2841">
        <v>1456025023</v>
      </c>
      <c r="K2841" t="b">
        <v>0</v>
      </c>
      <c r="L2841">
        <v>0</v>
      </c>
      <c r="M2841" t="b">
        <v>0</v>
      </c>
      <c r="N2841" t="s">
        <v>8269</v>
      </c>
      <c r="O2841" s="12">
        <f t="shared" si="220"/>
        <v>0</v>
      </c>
      <c r="P2841">
        <f t="shared" si="221"/>
        <v>0</v>
      </c>
      <c r="Q2841" s="14" t="s">
        <v>8308</v>
      </c>
      <c r="R2841" t="s">
        <v>8309</v>
      </c>
      <c r="S2841" s="20">
        <f t="shared" si="222"/>
        <v>42421.141469907408</v>
      </c>
      <c r="T2841" s="20">
        <f t="shared" si="223"/>
        <v>42481.099803240737</v>
      </c>
      <c r="U2841">
        <f t="shared" si="224"/>
        <v>2016</v>
      </c>
    </row>
    <row r="2842" spans="1:21" ht="60" hidden="1" x14ac:dyDescent="0.25">
      <c r="A2842">
        <v>2840</v>
      </c>
      <c r="B2842" s="3" t="s">
        <v>2840</v>
      </c>
      <c r="C2842" s="10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220"/>
        <v>104</v>
      </c>
      <c r="P2842">
        <f t="shared" si="221"/>
        <v>19.7</v>
      </c>
      <c r="Q2842" s="14" t="s">
        <v>8308</v>
      </c>
      <c r="R2842" t="s">
        <v>8309</v>
      </c>
      <c r="S2842" s="20">
        <f t="shared" si="222"/>
        <v>42060.035636574074</v>
      </c>
      <c r="T2842" s="20">
        <f t="shared" si="223"/>
        <v>42081.708333333328</v>
      </c>
      <c r="U284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10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220"/>
        <v>1</v>
      </c>
      <c r="P2843">
        <f t="shared" si="221"/>
        <v>10</v>
      </c>
      <c r="Q2843" s="14" t="s">
        <v>8308</v>
      </c>
      <c r="R2843" t="s">
        <v>8309</v>
      </c>
      <c r="S2843" s="20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10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220"/>
        <v>0</v>
      </c>
      <c r="P2844">
        <f t="shared" si="221"/>
        <v>0</v>
      </c>
      <c r="Q2844" s="14" t="s">
        <v>8308</v>
      </c>
      <c r="R2844" t="s">
        <v>8309</v>
      </c>
      <c r="S2844" s="20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60" hidden="1" x14ac:dyDescent="0.25">
      <c r="A2845">
        <v>2855</v>
      </c>
      <c r="B2845" s="3" t="s">
        <v>2855</v>
      </c>
      <c r="C2845" s="10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2">
        <f t="shared" si="220"/>
        <v>50</v>
      </c>
      <c r="P2845">
        <f t="shared" si="221"/>
        <v>60</v>
      </c>
      <c r="Q2845" s="14" t="s">
        <v>8308</v>
      </c>
      <c r="R2845" t="s">
        <v>8309</v>
      </c>
      <c r="S2845" s="20">
        <f t="shared" si="222"/>
        <v>42370.007766203707</v>
      </c>
      <c r="T2845" s="20">
        <f t="shared" si="223"/>
        <v>42398.981944444444</v>
      </c>
      <c r="U2845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10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220"/>
        <v>5</v>
      </c>
      <c r="P2846">
        <f t="shared" si="221"/>
        <v>30</v>
      </c>
      <c r="Q2846" s="14" t="s">
        <v>8308</v>
      </c>
      <c r="R2846" t="s">
        <v>8309</v>
      </c>
      <c r="S2846" s="20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5" hidden="1" x14ac:dyDescent="0.25">
      <c r="A2847">
        <v>2919</v>
      </c>
      <c r="B2847" s="3" t="s">
        <v>2919</v>
      </c>
      <c r="C2847" s="10" t="s">
        <v>7029</v>
      </c>
      <c r="D2847" s="6">
        <v>600</v>
      </c>
      <c r="E2847" s="8">
        <v>51</v>
      </c>
      <c r="F2847" t="s">
        <v>8220</v>
      </c>
      <c r="G2847" t="s">
        <v>8223</v>
      </c>
      <c r="H2847" t="s">
        <v>8245</v>
      </c>
      <c r="I2847">
        <v>1407250329</v>
      </c>
      <c r="J2847">
        <v>1404658329</v>
      </c>
      <c r="K2847" t="b">
        <v>0</v>
      </c>
      <c r="L2847">
        <v>6</v>
      </c>
      <c r="M2847" t="b">
        <v>0</v>
      </c>
      <c r="N2847" t="s">
        <v>8269</v>
      </c>
      <c r="O2847" s="12">
        <f t="shared" si="220"/>
        <v>9</v>
      </c>
      <c r="P2847">
        <f t="shared" si="221"/>
        <v>8.5</v>
      </c>
      <c r="Q2847" s="14" t="s">
        <v>8308</v>
      </c>
      <c r="R2847" t="s">
        <v>8309</v>
      </c>
      <c r="S2847" s="20">
        <f t="shared" si="222"/>
        <v>41826.61954861111</v>
      </c>
      <c r="T2847" s="20">
        <f t="shared" si="223"/>
        <v>41856.61954861111</v>
      </c>
      <c r="U2847">
        <f t="shared" si="224"/>
        <v>2014</v>
      </c>
    </row>
    <row r="2848" spans="1:21" ht="60" x14ac:dyDescent="0.25">
      <c r="A2848">
        <v>3539</v>
      </c>
      <c r="B2848" s="3" t="s">
        <v>3538</v>
      </c>
      <c r="C2848" s="10" t="s">
        <v>7649</v>
      </c>
      <c r="D2848" s="6">
        <v>600</v>
      </c>
      <c r="E2848" s="8">
        <v>718</v>
      </c>
      <c r="F2848" t="s">
        <v>8218</v>
      </c>
      <c r="G2848" t="s">
        <v>8223</v>
      </c>
      <c r="H2848" t="s">
        <v>8245</v>
      </c>
      <c r="I2848">
        <v>1473358122</v>
      </c>
      <c r="J2848">
        <v>1471543722</v>
      </c>
      <c r="K2848" t="b">
        <v>0</v>
      </c>
      <c r="L2848">
        <v>13</v>
      </c>
      <c r="M2848" t="b">
        <v>1</v>
      </c>
      <c r="N2848" t="s">
        <v>8269</v>
      </c>
      <c r="O2848" s="12">
        <f t="shared" si="220"/>
        <v>120</v>
      </c>
      <c r="P2848">
        <f t="shared" si="221"/>
        <v>55.23</v>
      </c>
      <c r="Q2848" s="14" t="s">
        <v>8308</v>
      </c>
      <c r="R2848" t="s">
        <v>8309</v>
      </c>
      <c r="S2848" s="20">
        <f t="shared" si="222"/>
        <v>42600.756041666667</v>
      </c>
      <c r="T2848" s="20">
        <f t="shared" si="223"/>
        <v>42621.756041666667</v>
      </c>
      <c r="U2848">
        <f t="shared" si="224"/>
        <v>2016</v>
      </c>
    </row>
    <row r="2849" spans="1:21" ht="45" x14ac:dyDescent="0.25">
      <c r="A2849">
        <v>3577</v>
      </c>
      <c r="B2849" s="3" t="s">
        <v>3576</v>
      </c>
      <c r="C2849" s="10" t="s">
        <v>7687</v>
      </c>
      <c r="D2849" s="6">
        <v>600</v>
      </c>
      <c r="E2849" s="8">
        <v>780</v>
      </c>
      <c r="F2849" t="s">
        <v>8218</v>
      </c>
      <c r="G2849" t="s">
        <v>8223</v>
      </c>
      <c r="H2849" t="s">
        <v>8245</v>
      </c>
      <c r="I2849">
        <v>1430029680</v>
      </c>
      <c r="J2849">
        <v>1427741583</v>
      </c>
      <c r="K2849" t="b">
        <v>0</v>
      </c>
      <c r="L2849">
        <v>27</v>
      </c>
      <c r="M2849" t="b">
        <v>1</v>
      </c>
      <c r="N2849" t="s">
        <v>8269</v>
      </c>
      <c r="O2849" s="12">
        <f t="shared" si="220"/>
        <v>130</v>
      </c>
      <c r="P2849">
        <f t="shared" si="221"/>
        <v>28.89</v>
      </c>
      <c r="Q2849" s="14" t="s">
        <v>8308</v>
      </c>
      <c r="R2849" t="s">
        <v>8309</v>
      </c>
      <c r="S2849" s="20">
        <f t="shared" si="222"/>
        <v>42093.786840277782</v>
      </c>
      <c r="T2849" s="20">
        <f t="shared" si="223"/>
        <v>42120.26944444445</v>
      </c>
      <c r="U2849">
        <f t="shared" si="224"/>
        <v>2015</v>
      </c>
    </row>
    <row r="2850" spans="1:21" ht="60" hidden="1" x14ac:dyDescent="0.25">
      <c r="A2850">
        <v>4020</v>
      </c>
      <c r="B2850" s="3" t="s">
        <v>4016</v>
      </c>
      <c r="C2850" s="10" t="s">
        <v>8125</v>
      </c>
      <c r="D2850" s="6">
        <v>600</v>
      </c>
      <c r="E2850" s="8">
        <v>100</v>
      </c>
      <c r="F2850" t="s">
        <v>8220</v>
      </c>
      <c r="G2850" t="s">
        <v>8223</v>
      </c>
      <c r="H2850" t="s">
        <v>8245</v>
      </c>
      <c r="I2850">
        <v>1427168099</v>
      </c>
      <c r="J2850">
        <v>1424579699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220"/>
        <v>17</v>
      </c>
      <c r="P2850">
        <f t="shared" si="221"/>
        <v>33.33</v>
      </c>
      <c r="Q2850" s="14" t="s">
        <v>8308</v>
      </c>
      <c r="R2850" t="s">
        <v>8309</v>
      </c>
      <c r="S2850" s="20">
        <f t="shared" si="222"/>
        <v>42057.190960648149</v>
      </c>
      <c r="T2850" s="20">
        <f t="shared" si="223"/>
        <v>42087.149293981478</v>
      </c>
      <c r="U2850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10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220"/>
        <v>1</v>
      </c>
      <c r="P2851">
        <f t="shared" si="221"/>
        <v>5</v>
      </c>
      <c r="Q2851" s="14" t="s">
        <v>8308</v>
      </c>
      <c r="R2851" t="s">
        <v>8309</v>
      </c>
      <c r="S2851" s="20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60" hidden="1" x14ac:dyDescent="0.25">
      <c r="A2852">
        <v>4044</v>
      </c>
      <c r="B2852" s="3" t="s">
        <v>4040</v>
      </c>
      <c r="C2852" s="10" t="s">
        <v>8148</v>
      </c>
      <c r="D2852" s="6">
        <v>600</v>
      </c>
      <c r="E2852" s="8">
        <v>225</v>
      </c>
      <c r="F2852" t="s">
        <v>8220</v>
      </c>
      <c r="G2852" t="s">
        <v>8223</v>
      </c>
      <c r="H2852" t="s">
        <v>8245</v>
      </c>
      <c r="I2852">
        <v>1428642000</v>
      </c>
      <c r="J2852">
        <v>1426050982</v>
      </c>
      <c r="K2852" t="b">
        <v>0</v>
      </c>
      <c r="L2852">
        <v>4</v>
      </c>
      <c r="M2852" t="b">
        <v>0</v>
      </c>
      <c r="N2852" t="s">
        <v>8269</v>
      </c>
      <c r="O2852" s="12">
        <f t="shared" si="220"/>
        <v>38</v>
      </c>
      <c r="P2852">
        <f t="shared" si="221"/>
        <v>56.25</v>
      </c>
      <c r="Q2852" s="14" t="s">
        <v>8308</v>
      </c>
      <c r="R2852" t="s">
        <v>8309</v>
      </c>
      <c r="S2852" s="20">
        <f t="shared" si="222"/>
        <v>42074.219699074078</v>
      </c>
      <c r="T2852" s="20">
        <f t="shared" si="223"/>
        <v>42104.208333333328</v>
      </c>
      <c r="U2852">
        <f t="shared" si="224"/>
        <v>2015</v>
      </c>
    </row>
    <row r="2853" spans="1:21" ht="60" hidden="1" x14ac:dyDescent="0.25">
      <c r="A2853">
        <v>2851</v>
      </c>
      <c r="B2853" s="3" t="s">
        <v>2851</v>
      </c>
      <c r="C2853" s="10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220"/>
        <v>0</v>
      </c>
      <c r="P2853">
        <f t="shared" si="221"/>
        <v>0</v>
      </c>
      <c r="Q2853" s="14" t="s">
        <v>8308</v>
      </c>
      <c r="R2853" t="s">
        <v>8309</v>
      </c>
      <c r="S2853" s="20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60" hidden="1" x14ac:dyDescent="0.25">
      <c r="A2854">
        <v>4101</v>
      </c>
      <c r="B2854" s="3" t="s">
        <v>4097</v>
      </c>
      <c r="C2854" s="10" t="s">
        <v>8204</v>
      </c>
      <c r="D2854" s="6">
        <v>600</v>
      </c>
      <c r="E2854" s="8">
        <v>0</v>
      </c>
      <c r="F2854" t="s">
        <v>8220</v>
      </c>
      <c r="G2854" t="s">
        <v>8223</v>
      </c>
      <c r="H2854" t="s">
        <v>8245</v>
      </c>
      <c r="I2854">
        <v>1485380482</v>
      </c>
      <c r="J2854">
        <v>1482788482</v>
      </c>
      <c r="K2854" t="b">
        <v>0</v>
      </c>
      <c r="L2854">
        <v>0</v>
      </c>
      <c r="M2854" t="b">
        <v>0</v>
      </c>
      <c r="N2854" t="s">
        <v>8269</v>
      </c>
      <c r="O2854" s="12">
        <f t="shared" si="220"/>
        <v>0</v>
      </c>
      <c r="P2854">
        <f t="shared" si="221"/>
        <v>0</v>
      </c>
      <c r="Q2854" s="14" t="s">
        <v>8308</v>
      </c>
      <c r="R2854" t="s">
        <v>8309</v>
      </c>
      <c r="S2854" s="20">
        <f t="shared" si="222"/>
        <v>42730.903726851851</v>
      </c>
      <c r="T2854" s="20">
        <f t="shared" si="223"/>
        <v>42760.903726851851</v>
      </c>
      <c r="U2854">
        <f t="shared" si="224"/>
        <v>2016</v>
      </c>
    </row>
    <row r="2855" spans="1:21" ht="60" hidden="1" x14ac:dyDescent="0.25">
      <c r="A2855">
        <v>2853</v>
      </c>
      <c r="B2855" s="3" t="s">
        <v>2853</v>
      </c>
      <c r="C2855" s="10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220"/>
        <v>0</v>
      </c>
      <c r="P2855">
        <f t="shared" si="221"/>
        <v>0</v>
      </c>
      <c r="Q2855" s="14" t="s">
        <v>8308</v>
      </c>
      <c r="R2855" t="s">
        <v>8309</v>
      </c>
      <c r="S2855" s="20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10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220"/>
        <v>42</v>
      </c>
      <c r="P2856">
        <f t="shared" si="221"/>
        <v>29.79</v>
      </c>
      <c r="Q2856" s="14" t="s">
        <v>8308</v>
      </c>
      <c r="R2856" t="s">
        <v>8309</v>
      </c>
      <c r="S2856" s="20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45" x14ac:dyDescent="0.25">
      <c r="A2857">
        <v>2824</v>
      </c>
      <c r="B2857" s="3" t="s">
        <v>2824</v>
      </c>
      <c r="C2857" s="10" t="s">
        <v>6934</v>
      </c>
      <c r="D2857" s="6">
        <v>650</v>
      </c>
      <c r="E2857" s="8">
        <v>760</v>
      </c>
      <c r="F2857" t="s">
        <v>8218</v>
      </c>
      <c r="G2857" t="s">
        <v>8223</v>
      </c>
      <c r="H2857" t="s">
        <v>8245</v>
      </c>
      <c r="I2857">
        <v>1434159780</v>
      </c>
      <c r="J2857">
        <v>1431412196</v>
      </c>
      <c r="K2857" t="b">
        <v>0</v>
      </c>
      <c r="L2857">
        <v>15</v>
      </c>
      <c r="M2857" t="b">
        <v>1</v>
      </c>
      <c r="N2857" t="s">
        <v>8269</v>
      </c>
      <c r="O2857" s="12">
        <f t="shared" si="220"/>
        <v>117</v>
      </c>
      <c r="P2857">
        <f t="shared" si="221"/>
        <v>50.67</v>
      </c>
      <c r="Q2857" s="14" t="s">
        <v>8308</v>
      </c>
      <c r="R2857" t="s">
        <v>8309</v>
      </c>
      <c r="S2857" s="20">
        <f t="shared" si="222"/>
        <v>42136.270787037036</v>
      </c>
      <c r="T2857" s="20">
        <f t="shared" si="223"/>
        <v>42168.071527777778</v>
      </c>
      <c r="U2857">
        <f t="shared" si="224"/>
        <v>2015</v>
      </c>
    </row>
    <row r="2858" spans="1:21" ht="60" x14ac:dyDescent="0.25">
      <c r="A2858">
        <v>3451</v>
      </c>
      <c r="B2858" s="3" t="s">
        <v>3450</v>
      </c>
      <c r="C2858" s="10" t="s">
        <v>7561</v>
      </c>
      <c r="D2858" s="6">
        <v>650</v>
      </c>
      <c r="E2858" s="8">
        <v>658</v>
      </c>
      <c r="F2858" t="s">
        <v>8218</v>
      </c>
      <c r="G2858" t="s">
        <v>8223</v>
      </c>
      <c r="H2858" t="s">
        <v>8245</v>
      </c>
      <c r="I2858">
        <v>1429636927</v>
      </c>
      <c r="J2858">
        <v>1427304127</v>
      </c>
      <c r="K2858" t="b">
        <v>0</v>
      </c>
      <c r="L2858">
        <v>16</v>
      </c>
      <c r="M2858" t="b">
        <v>1</v>
      </c>
      <c r="N2858" t="s">
        <v>8269</v>
      </c>
      <c r="O2858" s="12">
        <f t="shared" si="220"/>
        <v>101</v>
      </c>
      <c r="P2858">
        <f t="shared" si="221"/>
        <v>41.13</v>
      </c>
      <c r="Q2858" s="14" t="s">
        <v>8308</v>
      </c>
      <c r="R2858" t="s">
        <v>8309</v>
      </c>
      <c r="S2858" s="20">
        <f t="shared" si="222"/>
        <v>42088.723692129628</v>
      </c>
      <c r="T2858" s="20">
        <f t="shared" si="223"/>
        <v>42115.723692129628</v>
      </c>
      <c r="U2858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10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220"/>
        <v>20</v>
      </c>
      <c r="P2859">
        <f t="shared" si="221"/>
        <v>500</v>
      </c>
      <c r="Q2859" s="14" t="s">
        <v>8308</v>
      </c>
      <c r="R2859" t="s">
        <v>8309</v>
      </c>
      <c r="S2859" s="20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10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220"/>
        <v>0</v>
      </c>
      <c r="P2860">
        <f t="shared" si="221"/>
        <v>0</v>
      </c>
      <c r="Q2860" s="14" t="s">
        <v>8308</v>
      </c>
      <c r="R2860" t="s">
        <v>8309</v>
      </c>
      <c r="S2860" s="20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10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220"/>
        <v>2</v>
      </c>
      <c r="P2861">
        <f t="shared" si="221"/>
        <v>35</v>
      </c>
      <c r="Q2861" s="14" t="s">
        <v>8308</v>
      </c>
      <c r="R2861" t="s">
        <v>8309</v>
      </c>
      <c r="S2861" s="20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60" hidden="1" x14ac:dyDescent="0.25">
      <c r="A2862">
        <v>3975</v>
      </c>
      <c r="B2862" s="3" t="s">
        <v>3972</v>
      </c>
      <c r="C2862" s="10" t="s">
        <v>8082</v>
      </c>
      <c r="D2862" s="6">
        <v>678</v>
      </c>
      <c r="E2862" s="8">
        <v>0</v>
      </c>
      <c r="F2862" t="s">
        <v>8220</v>
      </c>
      <c r="G2862" t="s">
        <v>8223</v>
      </c>
      <c r="H2862" t="s">
        <v>8245</v>
      </c>
      <c r="I2862">
        <v>1468442898</v>
      </c>
      <c r="J2862">
        <v>1465850898</v>
      </c>
      <c r="K2862" t="b">
        <v>0</v>
      </c>
      <c r="L2862">
        <v>0</v>
      </c>
      <c r="M2862" t="b">
        <v>0</v>
      </c>
      <c r="N2862" t="s">
        <v>8269</v>
      </c>
      <c r="O2862" s="12">
        <f t="shared" si="220"/>
        <v>0</v>
      </c>
      <c r="P2862">
        <f t="shared" si="221"/>
        <v>0</v>
      </c>
      <c r="Q2862" s="14" t="s">
        <v>8308</v>
      </c>
      <c r="R2862" t="s">
        <v>8309</v>
      </c>
      <c r="S2862" s="20">
        <f t="shared" si="222"/>
        <v>42534.866875</v>
      </c>
      <c r="T2862" s="20">
        <f t="shared" si="223"/>
        <v>42564.866875</v>
      </c>
      <c r="U286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10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220"/>
        <v>32</v>
      </c>
      <c r="P2863">
        <f t="shared" si="221"/>
        <v>26.67</v>
      </c>
      <c r="Q2863" s="14" t="s">
        <v>8308</v>
      </c>
      <c r="R2863" t="s">
        <v>8309</v>
      </c>
      <c r="S2863" s="20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5" x14ac:dyDescent="0.25">
      <c r="A2864">
        <v>2795</v>
      </c>
      <c r="B2864" s="3" t="s">
        <v>2795</v>
      </c>
      <c r="C2864" s="10" t="s">
        <v>6905</v>
      </c>
      <c r="D2864" s="6">
        <v>700</v>
      </c>
      <c r="E2864" s="8">
        <v>730</v>
      </c>
      <c r="F2864" t="s">
        <v>8218</v>
      </c>
      <c r="G2864" t="s">
        <v>8223</v>
      </c>
      <c r="H2864" t="s">
        <v>8245</v>
      </c>
      <c r="I2864">
        <v>1402095600</v>
      </c>
      <c r="J2864">
        <v>1400675841</v>
      </c>
      <c r="K2864" t="b">
        <v>0</v>
      </c>
      <c r="L2864">
        <v>20</v>
      </c>
      <c r="M2864" t="b">
        <v>1</v>
      </c>
      <c r="N2864" t="s">
        <v>8269</v>
      </c>
      <c r="O2864" s="12">
        <f t="shared" si="220"/>
        <v>104</v>
      </c>
      <c r="P2864">
        <f t="shared" si="221"/>
        <v>36.5</v>
      </c>
      <c r="Q2864" s="14" t="s">
        <v>8308</v>
      </c>
      <c r="R2864" t="s">
        <v>8309</v>
      </c>
      <c r="S2864" s="20">
        <f t="shared" si="222"/>
        <v>41780.525937500002</v>
      </c>
      <c r="T2864" s="20">
        <f t="shared" si="223"/>
        <v>41796.958333333336</v>
      </c>
      <c r="U2864">
        <f t="shared" si="224"/>
        <v>2014</v>
      </c>
    </row>
    <row r="2865" spans="1:21" ht="60" x14ac:dyDescent="0.25">
      <c r="A2865">
        <v>3591</v>
      </c>
      <c r="B2865" s="3" t="s">
        <v>3590</v>
      </c>
      <c r="C2865" s="10" t="s">
        <v>7701</v>
      </c>
      <c r="D2865" s="6">
        <v>700</v>
      </c>
      <c r="E2865" s="8">
        <v>1225</v>
      </c>
      <c r="F2865" t="s">
        <v>8218</v>
      </c>
      <c r="G2865" t="s">
        <v>8223</v>
      </c>
      <c r="H2865" t="s">
        <v>8245</v>
      </c>
      <c r="I2865">
        <v>1422075540</v>
      </c>
      <c r="J2865">
        <v>1419979544</v>
      </c>
      <c r="K2865" t="b">
        <v>0</v>
      </c>
      <c r="L2865">
        <v>18</v>
      </c>
      <c r="M2865" t="b">
        <v>1</v>
      </c>
      <c r="N2865" t="s">
        <v>8269</v>
      </c>
      <c r="O2865" s="12">
        <f t="shared" si="220"/>
        <v>175</v>
      </c>
      <c r="P2865">
        <f t="shared" si="221"/>
        <v>68.06</v>
      </c>
      <c r="Q2865" s="14" t="s">
        <v>8308</v>
      </c>
      <c r="R2865" t="s">
        <v>8309</v>
      </c>
      <c r="S2865" s="20">
        <f t="shared" si="222"/>
        <v>42003.948425925926</v>
      </c>
      <c r="T2865" s="20">
        <f t="shared" si="223"/>
        <v>42028.207638888889</v>
      </c>
      <c r="U2865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10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220"/>
        <v>2</v>
      </c>
      <c r="P2866">
        <f t="shared" si="221"/>
        <v>13.33</v>
      </c>
      <c r="Q2866" s="14" t="s">
        <v>8308</v>
      </c>
      <c r="R2866" t="s">
        <v>8309</v>
      </c>
      <c r="S2866" s="20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60" x14ac:dyDescent="0.25">
      <c r="A2867">
        <v>3708</v>
      </c>
      <c r="B2867" s="3" t="s">
        <v>3705</v>
      </c>
      <c r="C2867" s="10" t="s">
        <v>7818</v>
      </c>
      <c r="D2867" s="6">
        <v>700</v>
      </c>
      <c r="E2867" s="8">
        <v>2100</v>
      </c>
      <c r="F2867" t="s">
        <v>8218</v>
      </c>
      <c r="G2867" t="s">
        <v>8223</v>
      </c>
      <c r="H2867" t="s">
        <v>8245</v>
      </c>
      <c r="I2867">
        <v>1404444286</v>
      </c>
      <c r="J2867">
        <v>1403234686</v>
      </c>
      <c r="K2867" t="b">
        <v>0</v>
      </c>
      <c r="L2867">
        <v>39</v>
      </c>
      <c r="M2867" t="b">
        <v>1</v>
      </c>
      <c r="N2867" t="s">
        <v>8269</v>
      </c>
      <c r="O2867" s="12">
        <f t="shared" si="220"/>
        <v>300</v>
      </c>
      <c r="P2867">
        <f t="shared" si="221"/>
        <v>53.85</v>
      </c>
      <c r="Q2867" s="14" t="s">
        <v>8308</v>
      </c>
      <c r="R2867" t="s">
        <v>8309</v>
      </c>
      <c r="S2867" s="20">
        <f t="shared" si="222"/>
        <v>41810.142199074071</v>
      </c>
      <c r="T2867" s="20">
        <f t="shared" si="223"/>
        <v>41824.142199074071</v>
      </c>
      <c r="U2867">
        <f t="shared" si="224"/>
        <v>2014</v>
      </c>
    </row>
    <row r="2868" spans="1:21" ht="45" hidden="1" x14ac:dyDescent="0.25">
      <c r="A2868">
        <v>3737</v>
      </c>
      <c r="B2868" s="3" t="s">
        <v>3734</v>
      </c>
      <c r="C2868" s="10" t="s">
        <v>7847</v>
      </c>
      <c r="D2868" s="6">
        <v>700</v>
      </c>
      <c r="E2868" s="8">
        <v>150</v>
      </c>
      <c r="F2868" t="s">
        <v>8220</v>
      </c>
      <c r="G2868" t="s">
        <v>8223</v>
      </c>
      <c r="H2868" t="s">
        <v>8245</v>
      </c>
      <c r="I2868">
        <v>1447311540</v>
      </c>
      <c r="J2868">
        <v>1445358903</v>
      </c>
      <c r="K2868" t="b">
        <v>0</v>
      </c>
      <c r="L2868">
        <v>4</v>
      </c>
      <c r="M2868" t="b">
        <v>0</v>
      </c>
      <c r="N2868" t="s">
        <v>8269</v>
      </c>
      <c r="O2868" s="12">
        <f t="shared" si="220"/>
        <v>21</v>
      </c>
      <c r="P2868">
        <f t="shared" si="221"/>
        <v>37.5</v>
      </c>
      <c r="Q2868" s="14" t="s">
        <v>8308</v>
      </c>
      <c r="R2868" t="s">
        <v>8309</v>
      </c>
      <c r="S2868" s="20">
        <f t="shared" si="222"/>
        <v>42297.691006944442</v>
      </c>
      <c r="T2868" s="20">
        <f t="shared" si="223"/>
        <v>42320.290972222225</v>
      </c>
      <c r="U2868">
        <f t="shared" si="224"/>
        <v>2015</v>
      </c>
    </row>
    <row r="2869" spans="1:21" ht="60" hidden="1" x14ac:dyDescent="0.25">
      <c r="A2869">
        <v>4037</v>
      </c>
      <c r="B2869" s="3" t="s">
        <v>4033</v>
      </c>
      <c r="C2869" s="10" t="s">
        <v>8141</v>
      </c>
      <c r="D2869" s="6">
        <v>700</v>
      </c>
      <c r="E2869" s="8">
        <v>80</v>
      </c>
      <c r="F2869" t="s">
        <v>8220</v>
      </c>
      <c r="G2869" t="s">
        <v>8223</v>
      </c>
      <c r="H2869" t="s">
        <v>8245</v>
      </c>
      <c r="I2869">
        <v>1464099900</v>
      </c>
      <c r="J2869">
        <v>1462585315</v>
      </c>
      <c r="K2869" t="b">
        <v>0</v>
      </c>
      <c r="L2869">
        <v>2</v>
      </c>
      <c r="M2869" t="b">
        <v>0</v>
      </c>
      <c r="N2869" t="s">
        <v>8269</v>
      </c>
      <c r="O2869" s="12">
        <f t="shared" si="220"/>
        <v>11</v>
      </c>
      <c r="P2869">
        <f t="shared" si="221"/>
        <v>40</v>
      </c>
      <c r="Q2869" s="14" t="s">
        <v>8308</v>
      </c>
      <c r="R2869" t="s">
        <v>8309</v>
      </c>
      <c r="S2869" s="20">
        <f t="shared" si="222"/>
        <v>42497.070775462969</v>
      </c>
      <c r="T2869" s="20">
        <f t="shared" si="223"/>
        <v>42514.600694444445</v>
      </c>
      <c r="U2869">
        <f t="shared" si="224"/>
        <v>2016</v>
      </c>
    </row>
    <row r="2870" spans="1:21" ht="45" hidden="1" x14ac:dyDescent="0.25">
      <c r="A2870">
        <v>4076</v>
      </c>
      <c r="B2870" s="3" t="s">
        <v>4072</v>
      </c>
      <c r="C2870" s="10" t="s">
        <v>8179</v>
      </c>
      <c r="D2870" s="6">
        <v>700</v>
      </c>
      <c r="E2870" s="8">
        <v>0</v>
      </c>
      <c r="F2870" t="s">
        <v>8220</v>
      </c>
      <c r="G2870" t="s">
        <v>8223</v>
      </c>
      <c r="H2870" t="s">
        <v>8245</v>
      </c>
      <c r="I2870">
        <v>1413921060</v>
      </c>
      <c r="J2870">
        <v>1411499149</v>
      </c>
      <c r="K2870" t="b">
        <v>0</v>
      </c>
      <c r="L2870">
        <v>0</v>
      </c>
      <c r="M2870" t="b">
        <v>0</v>
      </c>
      <c r="N2870" t="s">
        <v>8269</v>
      </c>
      <c r="O2870" s="12">
        <f t="shared" si="220"/>
        <v>0</v>
      </c>
      <c r="P2870">
        <f t="shared" si="221"/>
        <v>0</v>
      </c>
      <c r="Q2870" s="14" t="s">
        <v>8308</v>
      </c>
      <c r="R2870" t="s">
        <v>8309</v>
      </c>
      <c r="S2870" s="20">
        <f t="shared" si="222"/>
        <v>41905.795706018522</v>
      </c>
      <c r="T2870" s="20">
        <f t="shared" si="223"/>
        <v>41933.82708333333</v>
      </c>
      <c r="U2870">
        <f t="shared" si="224"/>
        <v>2014</v>
      </c>
    </row>
    <row r="2871" spans="1:21" ht="60" hidden="1" x14ac:dyDescent="0.25">
      <c r="A2871">
        <v>2882</v>
      </c>
      <c r="B2871" s="3" t="s">
        <v>2882</v>
      </c>
      <c r="C2871" s="10" t="s">
        <v>6992</v>
      </c>
      <c r="D2871" s="6">
        <v>750</v>
      </c>
      <c r="E2871" s="8">
        <v>252</v>
      </c>
      <c r="F2871" t="s">
        <v>8220</v>
      </c>
      <c r="G2871" t="s">
        <v>8223</v>
      </c>
      <c r="H2871" t="s">
        <v>8245</v>
      </c>
      <c r="I2871">
        <v>1462112318</v>
      </c>
      <c r="J2871">
        <v>1459520318</v>
      </c>
      <c r="K2871" t="b">
        <v>0</v>
      </c>
      <c r="L2871">
        <v>4</v>
      </c>
      <c r="M2871" t="b">
        <v>0</v>
      </c>
      <c r="N2871" t="s">
        <v>8269</v>
      </c>
      <c r="O2871" s="12">
        <f t="shared" si="220"/>
        <v>34</v>
      </c>
      <c r="P2871">
        <f t="shared" si="221"/>
        <v>63</v>
      </c>
      <c r="Q2871" s="14" t="s">
        <v>8308</v>
      </c>
      <c r="R2871" t="s">
        <v>8309</v>
      </c>
      <c r="S2871" s="20">
        <f t="shared" si="222"/>
        <v>42461.596273148149</v>
      </c>
      <c r="T2871" s="20">
        <f t="shared" si="223"/>
        <v>42491.596273148149</v>
      </c>
      <c r="U2871">
        <f t="shared" si="224"/>
        <v>2016</v>
      </c>
    </row>
    <row r="2872" spans="1:21" ht="60" hidden="1" x14ac:dyDescent="0.25">
      <c r="A2872">
        <v>2901</v>
      </c>
      <c r="B2872" s="3" t="s">
        <v>2901</v>
      </c>
      <c r="C2872" s="10" t="s">
        <v>7011</v>
      </c>
      <c r="D2872" s="6">
        <v>750</v>
      </c>
      <c r="E2872" s="8">
        <v>6</v>
      </c>
      <c r="F2872" t="s">
        <v>8220</v>
      </c>
      <c r="G2872" t="s">
        <v>8223</v>
      </c>
      <c r="H2872" t="s">
        <v>8245</v>
      </c>
      <c r="I2872">
        <v>1423345339</v>
      </c>
      <c r="J2872">
        <v>1418161339</v>
      </c>
      <c r="K2872" t="b">
        <v>0</v>
      </c>
      <c r="L2872">
        <v>2</v>
      </c>
      <c r="M2872" t="b">
        <v>0</v>
      </c>
      <c r="N2872" t="s">
        <v>8269</v>
      </c>
      <c r="O2872" s="12">
        <f t="shared" si="220"/>
        <v>1</v>
      </c>
      <c r="P2872">
        <f t="shared" si="221"/>
        <v>3</v>
      </c>
      <c r="Q2872" s="14" t="s">
        <v>8308</v>
      </c>
      <c r="R2872" t="s">
        <v>8309</v>
      </c>
      <c r="S2872" s="20">
        <f t="shared" si="222"/>
        <v>41982.904386574075</v>
      </c>
      <c r="T2872" s="20">
        <f t="shared" si="223"/>
        <v>42042.904386574075</v>
      </c>
      <c r="U2872">
        <f t="shared" si="224"/>
        <v>2014</v>
      </c>
    </row>
    <row r="2873" spans="1:21" ht="60" x14ac:dyDescent="0.25">
      <c r="A2873">
        <v>2978</v>
      </c>
      <c r="B2873" s="3" t="s">
        <v>2978</v>
      </c>
      <c r="C2873" s="10" t="s">
        <v>7088</v>
      </c>
      <c r="D2873" s="6">
        <v>750</v>
      </c>
      <c r="E2873" s="8">
        <v>971</v>
      </c>
      <c r="F2873" t="s">
        <v>8218</v>
      </c>
      <c r="G2873" t="s">
        <v>8223</v>
      </c>
      <c r="H2873" t="s">
        <v>8245</v>
      </c>
      <c r="I2873">
        <v>1413784740</v>
      </c>
      <c r="J2873">
        <v>1412954547</v>
      </c>
      <c r="K2873" t="b">
        <v>0</v>
      </c>
      <c r="L2873">
        <v>16</v>
      </c>
      <c r="M2873" t="b">
        <v>1</v>
      </c>
      <c r="N2873" t="s">
        <v>8269</v>
      </c>
      <c r="O2873" s="12">
        <f t="shared" si="220"/>
        <v>129</v>
      </c>
      <c r="P2873">
        <f t="shared" si="221"/>
        <v>60.69</v>
      </c>
      <c r="Q2873" s="14" t="s">
        <v>8308</v>
      </c>
      <c r="R2873" t="s">
        <v>8309</v>
      </c>
      <c r="S2873" s="20">
        <f t="shared" si="222"/>
        <v>41922.640590277777</v>
      </c>
      <c r="T2873" s="20">
        <f t="shared" si="223"/>
        <v>41932.249305555553</v>
      </c>
      <c r="U2873">
        <f t="shared" si="224"/>
        <v>2014</v>
      </c>
    </row>
    <row r="2874" spans="1:21" ht="60" x14ac:dyDescent="0.25">
      <c r="A2874">
        <v>3165</v>
      </c>
      <c r="B2874" s="3" t="s">
        <v>3165</v>
      </c>
      <c r="C2874" s="10" t="s">
        <v>7275</v>
      </c>
      <c r="D2874" s="6">
        <v>750</v>
      </c>
      <c r="E2874" s="8">
        <v>1220</v>
      </c>
      <c r="F2874" t="s">
        <v>8218</v>
      </c>
      <c r="G2874" t="s">
        <v>8223</v>
      </c>
      <c r="H2874" t="s">
        <v>8245</v>
      </c>
      <c r="I2874">
        <v>1304395140</v>
      </c>
      <c r="J2874">
        <v>1302493760</v>
      </c>
      <c r="K2874" t="b">
        <v>1</v>
      </c>
      <c r="L2874">
        <v>21</v>
      </c>
      <c r="M2874" t="b">
        <v>1</v>
      </c>
      <c r="N2874" t="s">
        <v>8269</v>
      </c>
      <c r="O2874" s="12">
        <f t="shared" si="220"/>
        <v>163</v>
      </c>
      <c r="P2874">
        <f t="shared" si="221"/>
        <v>58.1</v>
      </c>
      <c r="Q2874" s="14" t="s">
        <v>8308</v>
      </c>
      <c r="R2874" t="s">
        <v>8309</v>
      </c>
      <c r="S2874" s="20">
        <f t="shared" si="222"/>
        <v>40644.159259259257</v>
      </c>
      <c r="T2874" s="20">
        <f t="shared" si="223"/>
        <v>40666.165972222225</v>
      </c>
      <c r="U2874">
        <f t="shared" si="224"/>
        <v>2011</v>
      </c>
    </row>
    <row r="2875" spans="1:21" ht="60" x14ac:dyDescent="0.25">
      <c r="A2875">
        <v>3684</v>
      </c>
      <c r="B2875" s="3" t="s">
        <v>3681</v>
      </c>
      <c r="C2875" s="10" t="s">
        <v>7794</v>
      </c>
      <c r="D2875" s="6">
        <v>750</v>
      </c>
      <c r="E2875" s="8">
        <v>1043</v>
      </c>
      <c r="F2875" t="s">
        <v>8218</v>
      </c>
      <c r="G2875" t="s">
        <v>8223</v>
      </c>
      <c r="H2875" t="s">
        <v>8245</v>
      </c>
      <c r="I2875">
        <v>1441167586</v>
      </c>
      <c r="J2875">
        <v>1438575586</v>
      </c>
      <c r="K2875" t="b">
        <v>0</v>
      </c>
      <c r="L2875">
        <v>23</v>
      </c>
      <c r="M2875" t="b">
        <v>1</v>
      </c>
      <c r="N2875" t="s">
        <v>8269</v>
      </c>
      <c r="O2875" s="12">
        <f t="shared" si="220"/>
        <v>139</v>
      </c>
      <c r="P2875">
        <f t="shared" si="221"/>
        <v>45.35</v>
      </c>
      <c r="Q2875" s="14" t="s">
        <v>8308</v>
      </c>
      <c r="R2875" t="s">
        <v>8309</v>
      </c>
      <c r="S2875" s="20">
        <f t="shared" si="222"/>
        <v>42219.180393518516</v>
      </c>
      <c r="T2875" s="20">
        <f t="shared" si="223"/>
        <v>42249.180393518516</v>
      </c>
      <c r="U2875">
        <f t="shared" si="224"/>
        <v>2015</v>
      </c>
    </row>
    <row r="2876" spans="1:21" ht="60" hidden="1" x14ac:dyDescent="0.25">
      <c r="A2876">
        <v>3908</v>
      </c>
      <c r="B2876" s="3" t="s">
        <v>3905</v>
      </c>
      <c r="C2876" s="10" t="s">
        <v>8016</v>
      </c>
      <c r="D2876" s="6">
        <v>750</v>
      </c>
      <c r="E2876" s="8">
        <v>65</v>
      </c>
      <c r="F2876" t="s">
        <v>8220</v>
      </c>
      <c r="G2876" t="s">
        <v>8223</v>
      </c>
      <c r="H2876" t="s">
        <v>8245</v>
      </c>
      <c r="I2876">
        <v>1406603696</v>
      </c>
      <c r="J2876">
        <v>1405307696</v>
      </c>
      <c r="K2876" t="b">
        <v>0</v>
      </c>
      <c r="L2876">
        <v>4</v>
      </c>
      <c r="M2876" t="b">
        <v>0</v>
      </c>
      <c r="N2876" t="s">
        <v>8269</v>
      </c>
      <c r="O2876" s="12">
        <f t="shared" si="220"/>
        <v>9</v>
      </c>
      <c r="P2876">
        <f t="shared" si="221"/>
        <v>16.25</v>
      </c>
      <c r="Q2876" s="14" t="s">
        <v>8308</v>
      </c>
      <c r="R2876" t="s">
        <v>8309</v>
      </c>
      <c r="S2876" s="20">
        <f t="shared" si="222"/>
        <v>41834.135370370372</v>
      </c>
      <c r="T2876" s="20">
        <f t="shared" si="223"/>
        <v>41849.135370370372</v>
      </c>
      <c r="U2876">
        <f t="shared" si="224"/>
        <v>2014</v>
      </c>
    </row>
    <row r="2877" spans="1:21" ht="60" hidden="1" x14ac:dyDescent="0.25">
      <c r="A2877">
        <v>3922</v>
      </c>
      <c r="B2877" s="3" t="s">
        <v>3919</v>
      </c>
      <c r="C2877" s="10" t="s">
        <v>8030</v>
      </c>
      <c r="D2877" s="6">
        <v>750</v>
      </c>
      <c r="E2877" s="8">
        <v>61</v>
      </c>
      <c r="F2877" t="s">
        <v>8220</v>
      </c>
      <c r="G2877" t="s">
        <v>8223</v>
      </c>
      <c r="H2877" t="s">
        <v>8245</v>
      </c>
      <c r="I2877">
        <v>1425337200</v>
      </c>
      <c r="J2877">
        <v>1421432810</v>
      </c>
      <c r="K2877" t="b">
        <v>0</v>
      </c>
      <c r="L2877">
        <v>6</v>
      </c>
      <c r="M2877" t="b">
        <v>0</v>
      </c>
      <c r="N2877" t="s">
        <v>8269</v>
      </c>
      <c r="O2877" s="12">
        <f t="shared" si="220"/>
        <v>8</v>
      </c>
      <c r="P2877">
        <f t="shared" si="221"/>
        <v>10.17</v>
      </c>
      <c r="Q2877" s="14" t="s">
        <v>8308</v>
      </c>
      <c r="R2877" t="s">
        <v>8309</v>
      </c>
      <c r="S2877" s="20">
        <f t="shared" si="222"/>
        <v>42020.768634259264</v>
      </c>
      <c r="T2877" s="20">
        <f t="shared" si="223"/>
        <v>42065.958333333328</v>
      </c>
      <c r="U2877">
        <f t="shared" si="224"/>
        <v>2015</v>
      </c>
    </row>
    <row r="2878" spans="1:21" ht="60" hidden="1" x14ac:dyDescent="0.25">
      <c r="A2878">
        <v>3135</v>
      </c>
      <c r="B2878" s="3" t="s">
        <v>3135</v>
      </c>
      <c r="C2878" s="10" t="s">
        <v>7245</v>
      </c>
      <c r="D2878" s="6">
        <v>777</v>
      </c>
      <c r="E2878" s="8">
        <v>162</v>
      </c>
      <c r="F2878" t="s">
        <v>8221</v>
      </c>
      <c r="G2878" t="s">
        <v>8223</v>
      </c>
      <c r="H2878" t="s">
        <v>8245</v>
      </c>
      <c r="I2878">
        <v>1491277121</v>
      </c>
      <c r="J2878">
        <v>1489376321</v>
      </c>
      <c r="K2878" t="b">
        <v>0</v>
      </c>
      <c r="L2878">
        <v>7</v>
      </c>
      <c r="M2878" t="b">
        <v>0</v>
      </c>
      <c r="N2878" t="s">
        <v>8269</v>
      </c>
      <c r="O2878" s="12">
        <f t="shared" si="220"/>
        <v>21</v>
      </c>
      <c r="P2878">
        <f t="shared" si="221"/>
        <v>23.14</v>
      </c>
      <c r="Q2878" s="14" t="s">
        <v>8308</v>
      </c>
      <c r="R2878" t="s">
        <v>8309</v>
      </c>
      <c r="S2878" s="20">
        <f t="shared" si="222"/>
        <v>42807.151863425926</v>
      </c>
      <c r="T2878" s="20">
        <f t="shared" si="223"/>
        <v>42829.151863425926</v>
      </c>
      <c r="U2878">
        <f t="shared" si="224"/>
        <v>2017</v>
      </c>
    </row>
    <row r="2879" spans="1:21" ht="45" x14ac:dyDescent="0.25">
      <c r="A2879">
        <v>3449</v>
      </c>
      <c r="B2879" s="3" t="s">
        <v>3448</v>
      </c>
      <c r="C2879" s="10" t="s">
        <v>7559</v>
      </c>
      <c r="D2879" s="6">
        <v>800</v>
      </c>
      <c r="E2879" s="8">
        <v>1365</v>
      </c>
      <c r="F2879" t="s">
        <v>8218</v>
      </c>
      <c r="G2879" t="s">
        <v>8223</v>
      </c>
      <c r="H2879" t="s">
        <v>8245</v>
      </c>
      <c r="I2879">
        <v>1468036800</v>
      </c>
      <c r="J2879">
        <v>1465607738</v>
      </c>
      <c r="K2879" t="b">
        <v>0</v>
      </c>
      <c r="L2879">
        <v>20</v>
      </c>
      <c r="M2879" t="b">
        <v>1</v>
      </c>
      <c r="N2879" t="s">
        <v>8269</v>
      </c>
      <c r="O2879" s="12">
        <f t="shared" si="220"/>
        <v>171</v>
      </c>
      <c r="P2879">
        <f t="shared" si="221"/>
        <v>68.25</v>
      </c>
      <c r="Q2879" s="14" t="s">
        <v>8308</v>
      </c>
      <c r="R2879" t="s">
        <v>8309</v>
      </c>
      <c r="S2879" s="20">
        <f t="shared" si="222"/>
        <v>42532.052523148144</v>
      </c>
      <c r="T2879" s="20">
        <f t="shared" si="223"/>
        <v>42560.166666666672</v>
      </c>
      <c r="U2879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10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220"/>
        <v>2</v>
      </c>
      <c r="P2880">
        <f t="shared" si="221"/>
        <v>15.75</v>
      </c>
      <c r="Q2880" s="14" t="s">
        <v>8308</v>
      </c>
      <c r="R2880" t="s">
        <v>8309</v>
      </c>
      <c r="S2880" s="20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60" x14ac:dyDescent="0.25">
      <c r="A2881">
        <v>3664</v>
      </c>
      <c r="B2881" s="3" t="s">
        <v>3661</v>
      </c>
      <c r="C2881" s="10" t="s">
        <v>7774</v>
      </c>
      <c r="D2881" s="6">
        <v>800</v>
      </c>
      <c r="E2881" s="8">
        <v>875</v>
      </c>
      <c r="F2881" t="s">
        <v>8218</v>
      </c>
      <c r="G2881" t="s">
        <v>8223</v>
      </c>
      <c r="H2881" t="s">
        <v>8245</v>
      </c>
      <c r="I2881">
        <v>1466056689</v>
      </c>
      <c r="J2881">
        <v>1464847089</v>
      </c>
      <c r="K2881" t="b">
        <v>0</v>
      </c>
      <c r="L2881">
        <v>19</v>
      </c>
      <c r="M2881" t="b">
        <v>1</v>
      </c>
      <c r="N2881" t="s">
        <v>8269</v>
      </c>
      <c r="O2881" s="12">
        <f t="shared" si="220"/>
        <v>109</v>
      </c>
      <c r="P2881">
        <f t="shared" si="221"/>
        <v>46.05</v>
      </c>
      <c r="Q2881" s="14" t="s">
        <v>8308</v>
      </c>
      <c r="R2881" t="s">
        <v>8309</v>
      </c>
      <c r="S2881" s="20">
        <f t="shared" si="222"/>
        <v>42523.248715277776</v>
      </c>
      <c r="T2881" s="20">
        <f t="shared" si="223"/>
        <v>42537.248715277776</v>
      </c>
      <c r="U2881">
        <f t="shared" si="224"/>
        <v>2016</v>
      </c>
    </row>
    <row r="2882" spans="1:21" ht="60" x14ac:dyDescent="0.25">
      <c r="A2882">
        <v>3676</v>
      </c>
      <c r="B2882" s="3" t="s">
        <v>3673</v>
      </c>
      <c r="C2882" s="10" t="s">
        <v>7786</v>
      </c>
      <c r="D2882" s="6">
        <v>800</v>
      </c>
      <c r="E2882" s="8">
        <v>1030</v>
      </c>
      <c r="F2882" t="s">
        <v>8218</v>
      </c>
      <c r="G2882" t="s">
        <v>8223</v>
      </c>
      <c r="H2882" t="s">
        <v>8245</v>
      </c>
      <c r="I2882">
        <v>1410550484</v>
      </c>
      <c r="J2882">
        <v>1408995284</v>
      </c>
      <c r="K2882" t="b">
        <v>0</v>
      </c>
      <c r="L2882">
        <v>16</v>
      </c>
      <c r="M2882" t="b">
        <v>1</v>
      </c>
      <c r="N2882" t="s">
        <v>8269</v>
      </c>
      <c r="O2882" s="12">
        <f t="shared" ref="O2882:O2945" si="225">ROUND(E2882/D2882*100,0)</f>
        <v>129</v>
      </c>
      <c r="P2882">
        <f t="shared" ref="P2882:P2945" si="226">IFERROR(ROUND(E2882/L2882,2),0)</f>
        <v>64.38</v>
      </c>
      <c r="Q2882" s="14" t="s">
        <v>8308</v>
      </c>
      <c r="R2882" t="s">
        <v>8309</v>
      </c>
      <c r="S2882" s="20">
        <f t="shared" ref="S2882:S2945" si="227">(((J2882/60)/60)/24)+DATE(1970,1,1)</f>
        <v>41876.815787037034</v>
      </c>
      <c r="T2882" s="20">
        <f t="shared" ref="T2882:T2945" si="228">(((I2882/60)/60)/24)+DATE(1970,1,1)</f>
        <v>41894.815787037034</v>
      </c>
      <c r="U2882">
        <f t="shared" si="224"/>
        <v>2014</v>
      </c>
    </row>
    <row r="2883" spans="1:21" ht="45" x14ac:dyDescent="0.25">
      <c r="A2883">
        <v>3716</v>
      </c>
      <c r="B2883" s="3" t="s">
        <v>3713</v>
      </c>
      <c r="C2883" s="10" t="s">
        <v>7826</v>
      </c>
      <c r="D2883" s="6">
        <v>800</v>
      </c>
      <c r="E2883" s="8">
        <v>1246</v>
      </c>
      <c r="F2883" t="s">
        <v>8218</v>
      </c>
      <c r="G2883" t="s">
        <v>8223</v>
      </c>
      <c r="H2883" t="s">
        <v>8245</v>
      </c>
      <c r="I2883">
        <v>1453411109</v>
      </c>
      <c r="J2883">
        <v>1450819109</v>
      </c>
      <c r="K2883" t="b">
        <v>0</v>
      </c>
      <c r="L2883">
        <v>24</v>
      </c>
      <c r="M2883" t="b">
        <v>1</v>
      </c>
      <c r="N2883" t="s">
        <v>8269</v>
      </c>
      <c r="O2883" s="12">
        <f t="shared" si="225"/>
        <v>156</v>
      </c>
      <c r="P2883">
        <f t="shared" si="226"/>
        <v>51.92</v>
      </c>
      <c r="Q2883" s="14" t="s">
        <v>8308</v>
      </c>
      <c r="R2883" t="s">
        <v>8309</v>
      </c>
      <c r="S2883" s="20">
        <f t="shared" si="227"/>
        <v>42360.887835648144</v>
      </c>
      <c r="T2883" s="20">
        <f t="shared" si="228"/>
        <v>42390.887835648144</v>
      </c>
      <c r="U2883">
        <f t="shared" ref="U2883:U2946" si="229">YEAR(S2883)</f>
        <v>2015</v>
      </c>
    </row>
    <row r="2884" spans="1:21" ht="45" x14ac:dyDescent="0.25">
      <c r="A2884">
        <v>3836</v>
      </c>
      <c r="B2884" s="3" t="s">
        <v>3833</v>
      </c>
      <c r="C2884" s="10" t="s">
        <v>7945</v>
      </c>
      <c r="D2884" s="6">
        <v>800</v>
      </c>
      <c r="E2884" s="8">
        <v>900</v>
      </c>
      <c r="F2884" t="s">
        <v>8218</v>
      </c>
      <c r="G2884" t="s">
        <v>8223</v>
      </c>
      <c r="H2884" t="s">
        <v>8245</v>
      </c>
      <c r="I2884">
        <v>1470197340</v>
      </c>
      <c r="J2884">
        <v>1467497652</v>
      </c>
      <c r="K2884" t="b">
        <v>0</v>
      </c>
      <c r="L2884">
        <v>14</v>
      </c>
      <c r="M2884" t="b">
        <v>1</v>
      </c>
      <c r="N2884" t="s">
        <v>8269</v>
      </c>
      <c r="O2884" s="12">
        <f t="shared" si="225"/>
        <v>113</v>
      </c>
      <c r="P2884">
        <f t="shared" si="226"/>
        <v>64.290000000000006</v>
      </c>
      <c r="Q2884" s="14" t="s">
        <v>8308</v>
      </c>
      <c r="R2884" t="s">
        <v>8309</v>
      </c>
      <c r="S2884" s="20">
        <f t="shared" si="227"/>
        <v>42553.926527777774</v>
      </c>
      <c r="T2884" s="20">
        <f t="shared" si="228"/>
        <v>42585.172916666663</v>
      </c>
      <c r="U2884">
        <f t="shared" si="229"/>
        <v>2016</v>
      </c>
    </row>
    <row r="2885" spans="1:21" ht="30" hidden="1" x14ac:dyDescent="0.25">
      <c r="A2885">
        <v>3891</v>
      </c>
      <c r="B2885" s="3" t="s">
        <v>3888</v>
      </c>
      <c r="C2885" s="10" t="s">
        <v>7999</v>
      </c>
      <c r="D2885" s="6">
        <v>800</v>
      </c>
      <c r="E2885" s="8">
        <v>260</v>
      </c>
      <c r="F2885" t="s">
        <v>8220</v>
      </c>
      <c r="G2885" t="s">
        <v>8223</v>
      </c>
      <c r="H2885" t="s">
        <v>8245</v>
      </c>
      <c r="I2885">
        <v>1427086740</v>
      </c>
      <c r="J2885">
        <v>1424488244</v>
      </c>
      <c r="K2885" t="b">
        <v>0</v>
      </c>
      <c r="L2885">
        <v>7</v>
      </c>
      <c r="M2885" t="b">
        <v>0</v>
      </c>
      <c r="N2885" t="s">
        <v>8269</v>
      </c>
      <c r="O2885" s="12">
        <f t="shared" si="225"/>
        <v>33</v>
      </c>
      <c r="P2885">
        <f t="shared" si="226"/>
        <v>37.14</v>
      </c>
      <c r="Q2885" s="14" t="s">
        <v>8308</v>
      </c>
      <c r="R2885" t="s">
        <v>8309</v>
      </c>
      <c r="S2885" s="20">
        <f t="shared" si="227"/>
        <v>42056.1324537037</v>
      </c>
      <c r="T2885" s="20">
        <f t="shared" si="228"/>
        <v>42086.207638888889</v>
      </c>
      <c r="U2885">
        <f t="shared" si="229"/>
        <v>2015</v>
      </c>
    </row>
    <row r="2886" spans="1:21" ht="60" hidden="1" x14ac:dyDescent="0.25">
      <c r="A2886">
        <v>4024</v>
      </c>
      <c r="B2886" s="3" t="s">
        <v>4020</v>
      </c>
      <c r="C2886" s="10" t="s">
        <v>8129</v>
      </c>
      <c r="D2886" s="6">
        <v>800</v>
      </c>
      <c r="E2886" s="8">
        <v>10</v>
      </c>
      <c r="F2886" t="s">
        <v>8220</v>
      </c>
      <c r="G2886" t="s">
        <v>8223</v>
      </c>
      <c r="H2886" t="s">
        <v>8245</v>
      </c>
      <c r="I2886">
        <v>1441037097</v>
      </c>
      <c r="J2886">
        <v>1438445097</v>
      </c>
      <c r="K2886" t="b">
        <v>0</v>
      </c>
      <c r="L2886">
        <v>1</v>
      </c>
      <c r="M2886" t="b">
        <v>0</v>
      </c>
      <c r="N2886" t="s">
        <v>8269</v>
      </c>
      <c r="O2886" s="12">
        <f t="shared" si="225"/>
        <v>1</v>
      </c>
      <c r="P2886">
        <f t="shared" si="226"/>
        <v>10</v>
      </c>
      <c r="Q2886" s="14" t="s">
        <v>8308</v>
      </c>
      <c r="R2886" t="s">
        <v>8309</v>
      </c>
      <c r="S2886" s="20">
        <f t="shared" si="227"/>
        <v>42217.670104166667</v>
      </c>
      <c r="T2886" s="20">
        <f t="shared" si="228"/>
        <v>42247.670104166667</v>
      </c>
      <c r="U2886">
        <f t="shared" si="229"/>
        <v>2015</v>
      </c>
    </row>
    <row r="2887" spans="1:21" ht="45" x14ac:dyDescent="0.25">
      <c r="A2887">
        <v>3726</v>
      </c>
      <c r="B2887" s="3" t="s">
        <v>3723</v>
      </c>
      <c r="C2887" s="10" t="s">
        <v>7836</v>
      </c>
      <c r="D2887" s="6">
        <v>850</v>
      </c>
      <c r="E2887" s="8">
        <v>2879</v>
      </c>
      <c r="F2887" t="s">
        <v>8218</v>
      </c>
      <c r="G2887" t="s">
        <v>8223</v>
      </c>
      <c r="H2887" t="s">
        <v>8245</v>
      </c>
      <c r="I2887">
        <v>1461963600</v>
      </c>
      <c r="J2887">
        <v>1459567371</v>
      </c>
      <c r="K2887" t="b">
        <v>0</v>
      </c>
      <c r="L2887">
        <v>46</v>
      </c>
      <c r="M2887" t="b">
        <v>1</v>
      </c>
      <c r="N2887" t="s">
        <v>8269</v>
      </c>
      <c r="O2887" s="12">
        <f t="shared" si="225"/>
        <v>339</v>
      </c>
      <c r="P2887">
        <f t="shared" si="226"/>
        <v>62.59</v>
      </c>
      <c r="Q2887" s="14" t="s">
        <v>8308</v>
      </c>
      <c r="R2887" t="s">
        <v>8309</v>
      </c>
      <c r="S2887" s="20">
        <f t="shared" si="227"/>
        <v>42462.140868055561</v>
      </c>
      <c r="T2887" s="20">
        <f t="shared" si="228"/>
        <v>42489.875</v>
      </c>
      <c r="U2887">
        <f t="shared" si="229"/>
        <v>2016</v>
      </c>
    </row>
    <row r="2888" spans="1:21" ht="60" x14ac:dyDescent="0.25">
      <c r="A2888">
        <v>3510</v>
      </c>
      <c r="B2888" s="3" t="s">
        <v>3509</v>
      </c>
      <c r="C2888" s="10" t="s">
        <v>7620</v>
      </c>
      <c r="D2888" s="6">
        <v>900</v>
      </c>
      <c r="E2888" s="8">
        <v>905</v>
      </c>
      <c r="F2888" t="s">
        <v>8218</v>
      </c>
      <c r="G2888" t="s">
        <v>8223</v>
      </c>
      <c r="H2888" t="s">
        <v>8245</v>
      </c>
      <c r="I2888">
        <v>1404312846</v>
      </c>
      <c r="J2888">
        <v>1402584846</v>
      </c>
      <c r="K2888" t="b">
        <v>0</v>
      </c>
      <c r="L2888">
        <v>15</v>
      </c>
      <c r="M2888" t="b">
        <v>1</v>
      </c>
      <c r="N2888" t="s">
        <v>8269</v>
      </c>
      <c r="O2888" s="12">
        <f t="shared" si="225"/>
        <v>101</v>
      </c>
      <c r="P2888">
        <f t="shared" si="226"/>
        <v>60.33</v>
      </c>
      <c r="Q2888" s="14" t="s">
        <v>8308</v>
      </c>
      <c r="R2888" t="s">
        <v>8309</v>
      </c>
      <c r="S2888" s="20">
        <f t="shared" si="227"/>
        <v>41802.62090277778</v>
      </c>
      <c r="T2888" s="20">
        <f t="shared" si="228"/>
        <v>41822.62090277778</v>
      </c>
      <c r="U2888">
        <f t="shared" si="229"/>
        <v>2014</v>
      </c>
    </row>
    <row r="2889" spans="1:21" ht="60" x14ac:dyDescent="0.25">
      <c r="A2889">
        <v>3565</v>
      </c>
      <c r="B2889" s="3" t="s">
        <v>3564</v>
      </c>
      <c r="C2889" s="10" t="s">
        <v>7675</v>
      </c>
      <c r="D2889" s="6">
        <v>900</v>
      </c>
      <c r="E2889" s="8">
        <v>1175</v>
      </c>
      <c r="F2889" t="s">
        <v>8218</v>
      </c>
      <c r="G2889" t="s">
        <v>8223</v>
      </c>
      <c r="H2889" t="s">
        <v>8245</v>
      </c>
      <c r="I2889">
        <v>1420048208</v>
      </c>
      <c r="J2889">
        <v>1417456208</v>
      </c>
      <c r="K2889" t="b">
        <v>0</v>
      </c>
      <c r="L2889">
        <v>12</v>
      </c>
      <c r="M2889" t="b">
        <v>1</v>
      </c>
      <c r="N2889" t="s">
        <v>8269</v>
      </c>
      <c r="O2889" s="12">
        <f t="shared" si="225"/>
        <v>131</v>
      </c>
      <c r="P2889">
        <f t="shared" si="226"/>
        <v>97.92</v>
      </c>
      <c r="Q2889" s="14" t="s">
        <v>8308</v>
      </c>
      <c r="R2889" t="s">
        <v>8309</v>
      </c>
      <c r="S2889" s="20">
        <f t="shared" si="227"/>
        <v>41974.743148148147</v>
      </c>
      <c r="T2889" s="20">
        <f t="shared" si="228"/>
        <v>42004.743148148147</v>
      </c>
      <c r="U2889">
        <f t="shared" si="229"/>
        <v>2014</v>
      </c>
    </row>
    <row r="2890" spans="1:21" ht="45" x14ac:dyDescent="0.25">
      <c r="A2890">
        <v>3580</v>
      </c>
      <c r="B2890" s="3" t="s">
        <v>3579</v>
      </c>
      <c r="C2890" s="10" t="s">
        <v>7690</v>
      </c>
      <c r="D2890" s="6">
        <v>900</v>
      </c>
      <c r="E2890" s="8">
        <v>1025</v>
      </c>
      <c r="F2890" t="s">
        <v>8218</v>
      </c>
      <c r="G2890" t="s">
        <v>8223</v>
      </c>
      <c r="H2890" t="s">
        <v>8245</v>
      </c>
      <c r="I2890">
        <v>1425185940</v>
      </c>
      <c r="J2890">
        <v>1421900022</v>
      </c>
      <c r="K2890" t="b">
        <v>0</v>
      </c>
      <c r="L2890">
        <v>27</v>
      </c>
      <c r="M2890" t="b">
        <v>1</v>
      </c>
      <c r="N2890" t="s">
        <v>8269</v>
      </c>
      <c r="O2890" s="12">
        <f t="shared" si="225"/>
        <v>114</v>
      </c>
      <c r="P2890">
        <f t="shared" si="226"/>
        <v>37.96</v>
      </c>
      <c r="Q2890" s="14" t="s">
        <v>8308</v>
      </c>
      <c r="R2890" t="s">
        <v>8309</v>
      </c>
      <c r="S2890" s="20">
        <f t="shared" si="227"/>
        <v>42026.176180555558</v>
      </c>
      <c r="T2890" s="20">
        <f t="shared" si="228"/>
        <v>42064.207638888889</v>
      </c>
      <c r="U2890">
        <f t="shared" si="229"/>
        <v>2015</v>
      </c>
    </row>
    <row r="2891" spans="1:21" ht="60" x14ac:dyDescent="0.25">
      <c r="A2891">
        <v>3532</v>
      </c>
      <c r="B2891" s="3" t="s">
        <v>3531</v>
      </c>
      <c r="C2891" s="10" t="s">
        <v>7642</v>
      </c>
      <c r="D2891" s="6">
        <v>960</v>
      </c>
      <c r="E2891" s="8">
        <v>1142</v>
      </c>
      <c r="F2891" t="s">
        <v>8218</v>
      </c>
      <c r="G2891" t="s">
        <v>8223</v>
      </c>
      <c r="H2891" t="s">
        <v>8245</v>
      </c>
      <c r="I2891">
        <v>1411012740</v>
      </c>
      <c r="J2891">
        <v>1409667827</v>
      </c>
      <c r="K2891" t="b">
        <v>0</v>
      </c>
      <c r="L2891">
        <v>27</v>
      </c>
      <c r="M2891" t="b">
        <v>1</v>
      </c>
      <c r="N2891" t="s">
        <v>8269</v>
      </c>
      <c r="O2891" s="12">
        <f t="shared" si="225"/>
        <v>119</v>
      </c>
      <c r="P2891">
        <f t="shared" si="226"/>
        <v>42.3</v>
      </c>
      <c r="Q2891" s="14" t="s">
        <v>8308</v>
      </c>
      <c r="R2891" t="s">
        <v>8309</v>
      </c>
      <c r="S2891" s="20">
        <f t="shared" si="227"/>
        <v>41884.599849537037</v>
      </c>
      <c r="T2891" s="20">
        <f t="shared" si="228"/>
        <v>41900.165972222225</v>
      </c>
      <c r="U2891">
        <f t="shared" si="229"/>
        <v>2014</v>
      </c>
    </row>
    <row r="2892" spans="1:21" ht="60" x14ac:dyDescent="0.25">
      <c r="A2892">
        <v>3458</v>
      </c>
      <c r="B2892" s="3" t="s">
        <v>3457</v>
      </c>
      <c r="C2892" s="10" t="s">
        <v>7568</v>
      </c>
      <c r="D2892" s="6">
        <v>978</v>
      </c>
      <c r="E2892" s="8">
        <v>1216</v>
      </c>
      <c r="F2892" t="s">
        <v>8218</v>
      </c>
      <c r="G2892" t="s">
        <v>8223</v>
      </c>
      <c r="H2892" t="s">
        <v>8245</v>
      </c>
      <c r="I2892">
        <v>1422937620</v>
      </c>
      <c r="J2892">
        <v>1420606303</v>
      </c>
      <c r="K2892" t="b">
        <v>0</v>
      </c>
      <c r="L2892">
        <v>27</v>
      </c>
      <c r="M2892" t="b">
        <v>1</v>
      </c>
      <c r="N2892" t="s">
        <v>8269</v>
      </c>
      <c r="O2892" s="12">
        <f t="shared" si="225"/>
        <v>124</v>
      </c>
      <c r="P2892">
        <f t="shared" si="226"/>
        <v>45.04</v>
      </c>
      <c r="Q2892" s="14" t="s">
        <v>8308</v>
      </c>
      <c r="R2892" t="s">
        <v>8309</v>
      </c>
      <c r="S2892" s="20">
        <f t="shared" si="227"/>
        <v>42011.202581018515</v>
      </c>
      <c r="T2892" s="20">
        <f t="shared" si="228"/>
        <v>42038.185416666667</v>
      </c>
      <c r="U2892">
        <f t="shared" si="229"/>
        <v>2015</v>
      </c>
    </row>
    <row r="2893" spans="1:21" ht="45" x14ac:dyDescent="0.25">
      <c r="A2893">
        <v>2782</v>
      </c>
      <c r="B2893" s="3" t="s">
        <v>2782</v>
      </c>
      <c r="C2893" s="10" t="s">
        <v>6892</v>
      </c>
      <c r="D2893" s="6">
        <v>1000</v>
      </c>
      <c r="E2893" s="8">
        <v>1200</v>
      </c>
      <c r="F2893" t="s">
        <v>8218</v>
      </c>
      <c r="G2893" t="s">
        <v>8223</v>
      </c>
      <c r="H2893" t="s">
        <v>8245</v>
      </c>
      <c r="I2893">
        <v>1424149140</v>
      </c>
      <c r="J2893">
        <v>1421964718</v>
      </c>
      <c r="K2893" t="b">
        <v>0</v>
      </c>
      <c r="L2893">
        <v>18</v>
      </c>
      <c r="M2893" t="b">
        <v>1</v>
      </c>
      <c r="N2893" t="s">
        <v>8269</v>
      </c>
      <c r="O2893" s="12">
        <f t="shared" si="225"/>
        <v>120</v>
      </c>
      <c r="P2893">
        <f t="shared" si="226"/>
        <v>66.67</v>
      </c>
      <c r="Q2893" s="14" t="s">
        <v>8308</v>
      </c>
      <c r="R2893" t="s">
        <v>8309</v>
      </c>
      <c r="S2893" s="20">
        <f t="shared" si="227"/>
        <v>42026.924976851849</v>
      </c>
      <c r="T2893" s="20">
        <f t="shared" si="228"/>
        <v>42052.207638888889</v>
      </c>
      <c r="U2893">
        <f t="shared" si="229"/>
        <v>2015</v>
      </c>
    </row>
    <row r="2894" spans="1:21" ht="60" x14ac:dyDescent="0.25">
      <c r="A2894">
        <v>2787</v>
      </c>
      <c r="B2894" s="3" t="s">
        <v>2787</v>
      </c>
      <c r="C2894" s="10" t="s">
        <v>6897</v>
      </c>
      <c r="D2894" s="6">
        <v>1000</v>
      </c>
      <c r="E2894" s="8">
        <v>1197</v>
      </c>
      <c r="F2894" t="s">
        <v>8218</v>
      </c>
      <c r="G2894" t="s">
        <v>8223</v>
      </c>
      <c r="H2894" t="s">
        <v>8245</v>
      </c>
      <c r="I2894">
        <v>1405658752</v>
      </c>
      <c r="J2894">
        <v>1403066752</v>
      </c>
      <c r="K2894" t="b">
        <v>0</v>
      </c>
      <c r="L2894">
        <v>38</v>
      </c>
      <c r="M2894" t="b">
        <v>1</v>
      </c>
      <c r="N2894" t="s">
        <v>8269</v>
      </c>
      <c r="O2894" s="12">
        <f t="shared" si="225"/>
        <v>120</v>
      </c>
      <c r="P2894">
        <f t="shared" si="226"/>
        <v>31.5</v>
      </c>
      <c r="Q2894" s="14" t="s">
        <v>8308</v>
      </c>
      <c r="R2894" t="s">
        <v>8309</v>
      </c>
      <c r="S2894" s="20">
        <f t="shared" si="227"/>
        <v>41808.198518518519</v>
      </c>
      <c r="T2894" s="20">
        <f t="shared" si="228"/>
        <v>41838.198518518519</v>
      </c>
      <c r="U2894">
        <f t="shared" si="229"/>
        <v>2014</v>
      </c>
    </row>
    <row r="2895" spans="1:21" ht="60" x14ac:dyDescent="0.25">
      <c r="A2895">
        <v>2962</v>
      </c>
      <c r="B2895" s="3" t="s">
        <v>2962</v>
      </c>
      <c r="C2895" s="10" t="s">
        <v>7072</v>
      </c>
      <c r="D2895" s="6">
        <v>1000</v>
      </c>
      <c r="E2895" s="8">
        <v>1218</v>
      </c>
      <c r="F2895" t="s">
        <v>8218</v>
      </c>
      <c r="G2895" t="s">
        <v>8223</v>
      </c>
      <c r="H2895" t="s">
        <v>8245</v>
      </c>
      <c r="I2895">
        <v>1425193140</v>
      </c>
      <c r="J2895">
        <v>1422769906</v>
      </c>
      <c r="K2895" t="b">
        <v>0</v>
      </c>
      <c r="L2895">
        <v>20</v>
      </c>
      <c r="M2895" t="b">
        <v>1</v>
      </c>
      <c r="N2895" t="s">
        <v>8269</v>
      </c>
      <c r="O2895" s="12">
        <f t="shared" si="225"/>
        <v>122</v>
      </c>
      <c r="P2895">
        <f t="shared" si="226"/>
        <v>60.9</v>
      </c>
      <c r="Q2895" s="14" t="s">
        <v>8308</v>
      </c>
      <c r="R2895" t="s">
        <v>8309</v>
      </c>
      <c r="S2895" s="20">
        <f t="shared" si="227"/>
        <v>42036.24428240741</v>
      </c>
      <c r="T2895" s="20">
        <f t="shared" si="228"/>
        <v>42064.290972222225</v>
      </c>
      <c r="U2895">
        <f t="shared" si="229"/>
        <v>2015</v>
      </c>
    </row>
    <row r="2896" spans="1:21" ht="45" x14ac:dyDescent="0.25">
      <c r="A2896">
        <v>3231</v>
      </c>
      <c r="B2896" s="3" t="s">
        <v>3231</v>
      </c>
      <c r="C2896" s="10" t="s">
        <v>7341</v>
      </c>
      <c r="D2896" s="6">
        <v>1000</v>
      </c>
      <c r="E2896" s="8">
        <v>1610</v>
      </c>
      <c r="F2896" t="s">
        <v>8218</v>
      </c>
      <c r="G2896" t="s">
        <v>8223</v>
      </c>
      <c r="H2896" t="s">
        <v>8245</v>
      </c>
      <c r="I2896">
        <v>1460846347</v>
      </c>
      <c r="J2896">
        <v>1458254347</v>
      </c>
      <c r="K2896" t="b">
        <v>0</v>
      </c>
      <c r="L2896">
        <v>28</v>
      </c>
      <c r="M2896" t="b">
        <v>1</v>
      </c>
      <c r="N2896" t="s">
        <v>8269</v>
      </c>
      <c r="O2896" s="12">
        <f t="shared" si="225"/>
        <v>161</v>
      </c>
      <c r="P2896">
        <f t="shared" si="226"/>
        <v>57.5</v>
      </c>
      <c r="Q2896" s="14" t="s">
        <v>8308</v>
      </c>
      <c r="R2896" t="s">
        <v>8309</v>
      </c>
      <c r="S2896" s="20">
        <f t="shared" si="227"/>
        <v>42446.943831018521</v>
      </c>
      <c r="T2896" s="20">
        <f t="shared" si="228"/>
        <v>42476.943831018521</v>
      </c>
      <c r="U2896">
        <f t="shared" si="229"/>
        <v>2016</v>
      </c>
    </row>
    <row r="2897" spans="1:21" ht="45" x14ac:dyDescent="0.25">
      <c r="A2897">
        <v>3232</v>
      </c>
      <c r="B2897" s="3" t="s">
        <v>3232</v>
      </c>
      <c r="C2897" s="10" t="s">
        <v>7342</v>
      </c>
      <c r="D2897" s="6">
        <v>1000</v>
      </c>
      <c r="E2897" s="8">
        <v>1312</v>
      </c>
      <c r="F2897" t="s">
        <v>8218</v>
      </c>
      <c r="G2897" t="s">
        <v>8223</v>
      </c>
      <c r="H2897" t="s">
        <v>8245</v>
      </c>
      <c r="I2897">
        <v>1462334340</v>
      </c>
      <c r="J2897">
        <v>1459711917</v>
      </c>
      <c r="K2897" t="b">
        <v>1</v>
      </c>
      <c r="L2897">
        <v>26</v>
      </c>
      <c r="M2897" t="b">
        <v>1</v>
      </c>
      <c r="N2897" t="s">
        <v>8269</v>
      </c>
      <c r="O2897" s="12">
        <f t="shared" si="225"/>
        <v>131</v>
      </c>
      <c r="P2897">
        <f t="shared" si="226"/>
        <v>50.46</v>
      </c>
      <c r="Q2897" s="14" t="s">
        <v>8308</v>
      </c>
      <c r="R2897" t="s">
        <v>8309</v>
      </c>
      <c r="S2897" s="20">
        <f t="shared" si="227"/>
        <v>42463.81385416667</v>
      </c>
      <c r="T2897" s="20">
        <f t="shared" si="228"/>
        <v>42494.165972222225</v>
      </c>
      <c r="U2897">
        <f t="shared" si="229"/>
        <v>2016</v>
      </c>
    </row>
    <row r="2898" spans="1:21" ht="60" x14ac:dyDescent="0.25">
      <c r="A2898">
        <v>3307</v>
      </c>
      <c r="B2898" s="3" t="s">
        <v>3307</v>
      </c>
      <c r="C2898" s="10" t="s">
        <v>7417</v>
      </c>
      <c r="D2898" s="6">
        <v>1000</v>
      </c>
      <c r="E2898" s="8">
        <v>1066.8</v>
      </c>
      <c r="F2898" t="s">
        <v>8218</v>
      </c>
      <c r="G2898" t="s">
        <v>8223</v>
      </c>
      <c r="H2898" t="s">
        <v>8245</v>
      </c>
      <c r="I2898">
        <v>1463275339</v>
      </c>
      <c r="J2898">
        <v>1460683339</v>
      </c>
      <c r="K2898" t="b">
        <v>0</v>
      </c>
      <c r="L2898">
        <v>20</v>
      </c>
      <c r="M2898" t="b">
        <v>1</v>
      </c>
      <c r="N2898" t="s">
        <v>8269</v>
      </c>
      <c r="O2898" s="12">
        <f t="shared" si="225"/>
        <v>107</v>
      </c>
      <c r="P2898">
        <f t="shared" si="226"/>
        <v>53.34</v>
      </c>
      <c r="Q2898" s="14" t="s">
        <v>8308</v>
      </c>
      <c r="R2898" t="s">
        <v>8309</v>
      </c>
      <c r="S2898" s="20">
        <f t="shared" si="227"/>
        <v>42475.057164351849</v>
      </c>
      <c r="T2898" s="20">
        <f t="shared" si="228"/>
        <v>42505.057164351849</v>
      </c>
      <c r="U2898">
        <f t="shared" si="229"/>
        <v>2016</v>
      </c>
    </row>
    <row r="2899" spans="1:21" ht="60" x14ac:dyDescent="0.25">
      <c r="A2899">
        <v>3349</v>
      </c>
      <c r="B2899" s="3" t="s">
        <v>3348</v>
      </c>
      <c r="C2899" s="10" t="s">
        <v>7459</v>
      </c>
      <c r="D2899" s="6">
        <v>1000</v>
      </c>
      <c r="E2899" s="8">
        <v>1534</v>
      </c>
      <c r="F2899" t="s">
        <v>8218</v>
      </c>
      <c r="G2899" t="s">
        <v>8223</v>
      </c>
      <c r="H2899" t="s">
        <v>8245</v>
      </c>
      <c r="I2899">
        <v>1465837200</v>
      </c>
      <c r="J2899">
        <v>1463971172</v>
      </c>
      <c r="K2899" t="b">
        <v>0</v>
      </c>
      <c r="L2899">
        <v>14</v>
      </c>
      <c r="M2899" t="b">
        <v>1</v>
      </c>
      <c r="N2899" t="s">
        <v>8269</v>
      </c>
      <c r="O2899" s="12">
        <f t="shared" si="225"/>
        <v>153</v>
      </c>
      <c r="P2899">
        <f t="shared" si="226"/>
        <v>109.57</v>
      </c>
      <c r="Q2899" s="14" t="s">
        <v>8308</v>
      </c>
      <c r="R2899" t="s">
        <v>8309</v>
      </c>
      <c r="S2899" s="20">
        <f t="shared" si="227"/>
        <v>42513.110787037032</v>
      </c>
      <c r="T2899" s="20">
        <f t="shared" si="228"/>
        <v>42534.708333333328</v>
      </c>
      <c r="U2899">
        <f t="shared" si="229"/>
        <v>2016</v>
      </c>
    </row>
    <row r="2900" spans="1:21" ht="45" x14ac:dyDescent="0.25">
      <c r="A2900">
        <v>3368</v>
      </c>
      <c r="B2900" s="3" t="s">
        <v>3367</v>
      </c>
      <c r="C2900" s="10" t="s">
        <v>7478</v>
      </c>
      <c r="D2900" s="6">
        <v>1000</v>
      </c>
      <c r="E2900" s="8">
        <v>1046</v>
      </c>
      <c r="F2900" t="s">
        <v>8218</v>
      </c>
      <c r="G2900" t="s">
        <v>8223</v>
      </c>
      <c r="H2900" t="s">
        <v>8245</v>
      </c>
      <c r="I2900">
        <v>1420088400</v>
      </c>
      <c r="J2900">
        <v>1416977259</v>
      </c>
      <c r="K2900" t="b">
        <v>0</v>
      </c>
      <c r="L2900">
        <v>23</v>
      </c>
      <c r="M2900" t="b">
        <v>1</v>
      </c>
      <c r="N2900" t="s">
        <v>8269</v>
      </c>
      <c r="O2900" s="12">
        <f t="shared" si="225"/>
        <v>105</v>
      </c>
      <c r="P2900">
        <f t="shared" si="226"/>
        <v>45.48</v>
      </c>
      <c r="Q2900" s="14" t="s">
        <v>8308</v>
      </c>
      <c r="R2900" t="s">
        <v>8309</v>
      </c>
      <c r="S2900" s="20">
        <f t="shared" si="227"/>
        <v>41969.199756944443</v>
      </c>
      <c r="T2900" s="20">
        <f t="shared" si="228"/>
        <v>42005.208333333328</v>
      </c>
      <c r="U2900">
        <f t="shared" si="229"/>
        <v>2014</v>
      </c>
    </row>
    <row r="2901" spans="1:21" ht="45" x14ac:dyDescent="0.25">
      <c r="A2901">
        <v>3372</v>
      </c>
      <c r="B2901" s="3" t="s">
        <v>3371</v>
      </c>
      <c r="C2901" s="10" t="s">
        <v>7482</v>
      </c>
      <c r="D2901" s="6">
        <v>1000</v>
      </c>
      <c r="E2901" s="8">
        <v>1035</v>
      </c>
      <c r="F2901" t="s">
        <v>8218</v>
      </c>
      <c r="G2901" t="s">
        <v>8223</v>
      </c>
      <c r="H2901" t="s">
        <v>8245</v>
      </c>
      <c r="I2901">
        <v>1408942740</v>
      </c>
      <c r="J2901">
        <v>1407157756</v>
      </c>
      <c r="K2901" t="b">
        <v>0</v>
      </c>
      <c r="L2901">
        <v>27</v>
      </c>
      <c r="M2901" t="b">
        <v>1</v>
      </c>
      <c r="N2901" t="s">
        <v>8269</v>
      </c>
      <c r="O2901" s="12">
        <f t="shared" si="225"/>
        <v>104</v>
      </c>
      <c r="P2901">
        <f t="shared" si="226"/>
        <v>38.33</v>
      </c>
      <c r="Q2901" s="14" t="s">
        <v>8308</v>
      </c>
      <c r="R2901" t="s">
        <v>8309</v>
      </c>
      <c r="S2901" s="20">
        <f t="shared" si="227"/>
        <v>41855.548101851848</v>
      </c>
      <c r="T2901" s="20">
        <f t="shared" si="228"/>
        <v>41876.207638888889</v>
      </c>
      <c r="U2901">
        <f t="shared" si="229"/>
        <v>2014</v>
      </c>
    </row>
    <row r="2902" spans="1:21" ht="60" x14ac:dyDescent="0.25">
      <c r="A2902">
        <v>3435</v>
      </c>
      <c r="B2902" s="3" t="s">
        <v>3434</v>
      </c>
      <c r="C2902" s="10" t="s">
        <v>7545</v>
      </c>
      <c r="D2902" s="6">
        <v>1000</v>
      </c>
      <c r="E2902" s="8">
        <v>1120</v>
      </c>
      <c r="F2902" t="s">
        <v>8218</v>
      </c>
      <c r="G2902" t="s">
        <v>8223</v>
      </c>
      <c r="H2902" t="s">
        <v>8245</v>
      </c>
      <c r="I2902">
        <v>1470538800</v>
      </c>
      <c r="J2902">
        <v>1469112493</v>
      </c>
      <c r="K2902" t="b">
        <v>0</v>
      </c>
      <c r="L2902">
        <v>19</v>
      </c>
      <c r="M2902" t="b">
        <v>1</v>
      </c>
      <c r="N2902" t="s">
        <v>8269</v>
      </c>
      <c r="O2902" s="12">
        <f t="shared" si="225"/>
        <v>112</v>
      </c>
      <c r="P2902">
        <f t="shared" si="226"/>
        <v>58.95</v>
      </c>
      <c r="Q2902" s="14" t="s">
        <v>8308</v>
      </c>
      <c r="R2902" t="s">
        <v>8309</v>
      </c>
      <c r="S2902" s="20">
        <f t="shared" si="227"/>
        <v>42572.61681712963</v>
      </c>
      <c r="T2902" s="20">
        <f t="shared" si="228"/>
        <v>42589.125</v>
      </c>
      <c r="U2902">
        <f t="shared" si="229"/>
        <v>2016</v>
      </c>
    </row>
    <row r="2903" spans="1:21" ht="60" x14ac:dyDescent="0.25">
      <c r="A2903">
        <v>3443</v>
      </c>
      <c r="B2903" s="3" t="s">
        <v>3442</v>
      </c>
      <c r="C2903" s="10" t="s">
        <v>7553</v>
      </c>
      <c r="D2903" s="6">
        <v>1000</v>
      </c>
      <c r="E2903" s="8">
        <v>1855</v>
      </c>
      <c r="F2903" t="s">
        <v>8218</v>
      </c>
      <c r="G2903" t="s">
        <v>8223</v>
      </c>
      <c r="H2903" t="s">
        <v>8245</v>
      </c>
      <c r="I2903">
        <v>1410266146</v>
      </c>
      <c r="J2903">
        <v>1407674146</v>
      </c>
      <c r="K2903" t="b">
        <v>0</v>
      </c>
      <c r="L2903">
        <v>45</v>
      </c>
      <c r="M2903" t="b">
        <v>1</v>
      </c>
      <c r="N2903" t="s">
        <v>8269</v>
      </c>
      <c r="O2903" s="12">
        <f t="shared" si="225"/>
        <v>186</v>
      </c>
      <c r="P2903">
        <f t="shared" si="226"/>
        <v>41.22</v>
      </c>
      <c r="Q2903" s="14" t="s">
        <v>8308</v>
      </c>
      <c r="R2903" t="s">
        <v>8309</v>
      </c>
      <c r="S2903" s="20">
        <f t="shared" si="227"/>
        <v>41861.524837962963</v>
      </c>
      <c r="T2903" s="20">
        <f t="shared" si="228"/>
        <v>41891.524837962963</v>
      </c>
      <c r="U2903">
        <f t="shared" si="229"/>
        <v>2014</v>
      </c>
    </row>
    <row r="2904" spans="1:21" ht="30" x14ac:dyDescent="0.25">
      <c r="A2904">
        <v>3447</v>
      </c>
      <c r="B2904" s="3" t="s">
        <v>3446</v>
      </c>
      <c r="C2904" s="10" t="s">
        <v>7557</v>
      </c>
      <c r="D2904" s="6">
        <v>1000</v>
      </c>
      <c r="E2904" s="8">
        <v>1078</v>
      </c>
      <c r="F2904" t="s">
        <v>8218</v>
      </c>
      <c r="G2904" t="s">
        <v>8223</v>
      </c>
      <c r="H2904" t="s">
        <v>8245</v>
      </c>
      <c r="I2904">
        <v>1458332412</v>
      </c>
      <c r="J2904">
        <v>1454448012</v>
      </c>
      <c r="K2904" t="b">
        <v>0</v>
      </c>
      <c r="L2904">
        <v>14</v>
      </c>
      <c r="M2904" t="b">
        <v>1</v>
      </c>
      <c r="N2904" t="s">
        <v>8269</v>
      </c>
      <c r="O2904" s="12">
        <f t="shared" si="225"/>
        <v>108</v>
      </c>
      <c r="P2904">
        <f t="shared" si="226"/>
        <v>77</v>
      </c>
      <c r="Q2904" s="14" t="s">
        <v>8308</v>
      </c>
      <c r="R2904" t="s">
        <v>8309</v>
      </c>
      <c r="S2904" s="20">
        <f t="shared" si="227"/>
        <v>42402.889027777783</v>
      </c>
      <c r="T2904" s="20">
        <f t="shared" si="228"/>
        <v>42447.847361111111</v>
      </c>
      <c r="U2904">
        <f t="shared" si="229"/>
        <v>2016</v>
      </c>
    </row>
    <row r="2905" spans="1:21" ht="60" x14ac:dyDescent="0.25">
      <c r="A2905">
        <v>3452</v>
      </c>
      <c r="B2905" s="3" t="s">
        <v>3451</v>
      </c>
      <c r="C2905" s="10" t="s">
        <v>7562</v>
      </c>
      <c r="D2905" s="6">
        <v>1000</v>
      </c>
      <c r="E2905" s="8">
        <v>1532</v>
      </c>
      <c r="F2905" t="s">
        <v>8218</v>
      </c>
      <c r="G2905" t="s">
        <v>8223</v>
      </c>
      <c r="H2905" t="s">
        <v>8245</v>
      </c>
      <c r="I2905">
        <v>1406087940</v>
      </c>
      <c r="J2905">
        <v>1404141626</v>
      </c>
      <c r="K2905" t="b">
        <v>0</v>
      </c>
      <c r="L2905">
        <v>37</v>
      </c>
      <c r="M2905" t="b">
        <v>1</v>
      </c>
      <c r="N2905" t="s">
        <v>8269</v>
      </c>
      <c r="O2905" s="12">
        <f t="shared" si="225"/>
        <v>153</v>
      </c>
      <c r="P2905">
        <f t="shared" si="226"/>
        <v>41.41</v>
      </c>
      <c r="Q2905" s="14" t="s">
        <v>8308</v>
      </c>
      <c r="R2905" t="s">
        <v>8309</v>
      </c>
      <c r="S2905" s="20">
        <f t="shared" si="227"/>
        <v>41820.639189814814</v>
      </c>
      <c r="T2905" s="20">
        <f t="shared" si="228"/>
        <v>41843.165972222225</v>
      </c>
      <c r="U2905">
        <f t="shared" si="229"/>
        <v>2014</v>
      </c>
    </row>
    <row r="2906" spans="1:21" ht="60" hidden="1" x14ac:dyDescent="0.25">
      <c r="A2906">
        <v>2904</v>
      </c>
      <c r="B2906" s="3" t="s">
        <v>2904</v>
      </c>
      <c r="C2906" s="10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225"/>
        <v>5</v>
      </c>
      <c r="P2906">
        <f t="shared" si="226"/>
        <v>18.75</v>
      </c>
      <c r="Q2906" s="14" t="s">
        <v>8308</v>
      </c>
      <c r="R2906" t="s">
        <v>8309</v>
      </c>
      <c r="S2906" s="20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60" x14ac:dyDescent="0.25">
      <c r="A2907">
        <v>3490</v>
      </c>
      <c r="B2907" s="3" t="s">
        <v>3489</v>
      </c>
      <c r="C2907" s="10" t="s">
        <v>7600</v>
      </c>
      <c r="D2907" s="6">
        <v>1000</v>
      </c>
      <c r="E2907" s="8">
        <v>1275</v>
      </c>
      <c r="F2907" t="s">
        <v>8218</v>
      </c>
      <c r="G2907" t="s">
        <v>8223</v>
      </c>
      <c r="H2907" t="s">
        <v>8245</v>
      </c>
      <c r="I2907">
        <v>1460574924</v>
      </c>
      <c r="J2907">
        <v>1457982924</v>
      </c>
      <c r="K2907" t="b">
        <v>0</v>
      </c>
      <c r="L2907">
        <v>27</v>
      </c>
      <c r="M2907" t="b">
        <v>1</v>
      </c>
      <c r="N2907" t="s">
        <v>8269</v>
      </c>
      <c r="O2907" s="12">
        <f t="shared" si="225"/>
        <v>128</v>
      </c>
      <c r="P2907">
        <f t="shared" si="226"/>
        <v>47.22</v>
      </c>
      <c r="Q2907" s="14" t="s">
        <v>8308</v>
      </c>
      <c r="R2907" t="s">
        <v>8309</v>
      </c>
      <c r="S2907" s="20">
        <f t="shared" si="227"/>
        <v>42443.802361111113</v>
      </c>
      <c r="T2907" s="20">
        <f t="shared" si="228"/>
        <v>42473.802361111113</v>
      </c>
      <c r="U2907">
        <f t="shared" si="229"/>
        <v>2016</v>
      </c>
    </row>
    <row r="2908" spans="1:21" ht="60" x14ac:dyDescent="0.25">
      <c r="A2908">
        <v>3500</v>
      </c>
      <c r="B2908" s="3" t="s">
        <v>3499</v>
      </c>
      <c r="C2908" s="10" t="s">
        <v>7610</v>
      </c>
      <c r="D2908" s="6">
        <v>1000</v>
      </c>
      <c r="E2908" s="8">
        <v>1063</v>
      </c>
      <c r="F2908" t="s">
        <v>8218</v>
      </c>
      <c r="G2908" t="s">
        <v>8223</v>
      </c>
      <c r="H2908" t="s">
        <v>8245</v>
      </c>
      <c r="I2908">
        <v>1457326740</v>
      </c>
      <c r="J2908">
        <v>1455919438</v>
      </c>
      <c r="K2908" t="b">
        <v>0</v>
      </c>
      <c r="L2908">
        <v>42</v>
      </c>
      <c r="M2908" t="b">
        <v>1</v>
      </c>
      <c r="N2908" t="s">
        <v>8269</v>
      </c>
      <c r="O2908" s="12">
        <f t="shared" si="225"/>
        <v>106</v>
      </c>
      <c r="P2908">
        <f t="shared" si="226"/>
        <v>25.31</v>
      </c>
      <c r="Q2908" s="14" t="s">
        <v>8308</v>
      </c>
      <c r="R2908" t="s">
        <v>8309</v>
      </c>
      <c r="S2908" s="20">
        <f t="shared" si="227"/>
        <v>42419.91942129629</v>
      </c>
      <c r="T2908" s="20">
        <f t="shared" si="228"/>
        <v>42436.207638888889</v>
      </c>
      <c r="U2908">
        <f t="shared" si="229"/>
        <v>2016</v>
      </c>
    </row>
    <row r="2909" spans="1:21" ht="60" x14ac:dyDescent="0.25">
      <c r="A2909">
        <v>3504</v>
      </c>
      <c r="B2909" s="3" t="s">
        <v>3503</v>
      </c>
      <c r="C2909" s="10" t="s">
        <v>7614</v>
      </c>
      <c r="D2909" s="6">
        <v>1000</v>
      </c>
      <c r="E2909" s="8">
        <v>1000</v>
      </c>
      <c r="F2909" t="s">
        <v>8218</v>
      </c>
      <c r="G2909" t="s">
        <v>8223</v>
      </c>
      <c r="H2909" t="s">
        <v>8245</v>
      </c>
      <c r="I2909">
        <v>1447959491</v>
      </c>
      <c r="J2909">
        <v>1445363891</v>
      </c>
      <c r="K2909" t="b">
        <v>0</v>
      </c>
      <c r="L2909">
        <v>8</v>
      </c>
      <c r="M2909" t="b">
        <v>1</v>
      </c>
      <c r="N2909" t="s">
        <v>8269</v>
      </c>
      <c r="O2909" s="12">
        <f t="shared" si="225"/>
        <v>100</v>
      </c>
      <c r="P2909">
        <f t="shared" si="226"/>
        <v>125</v>
      </c>
      <c r="Q2909" s="14" t="s">
        <v>8308</v>
      </c>
      <c r="R2909" t="s">
        <v>8309</v>
      </c>
      <c r="S2909" s="20">
        <f t="shared" si="227"/>
        <v>42297.748738425929</v>
      </c>
      <c r="T2909" s="20">
        <f t="shared" si="228"/>
        <v>42327.790405092594</v>
      </c>
      <c r="U2909">
        <f t="shared" si="229"/>
        <v>2015</v>
      </c>
    </row>
    <row r="2910" spans="1:21" x14ac:dyDescent="0.25">
      <c r="A2910">
        <v>3531</v>
      </c>
      <c r="B2910" s="3" t="s">
        <v>3530</v>
      </c>
      <c r="C2910" s="10" t="s">
        <v>7641</v>
      </c>
      <c r="D2910" s="6">
        <v>1000</v>
      </c>
      <c r="E2910" s="8">
        <v>1280</v>
      </c>
      <c r="F2910" t="s">
        <v>8218</v>
      </c>
      <c r="G2910" t="s">
        <v>8223</v>
      </c>
      <c r="H2910" t="s">
        <v>8245</v>
      </c>
      <c r="I2910">
        <v>1467301334</v>
      </c>
      <c r="J2910">
        <v>1464709334</v>
      </c>
      <c r="K2910" t="b">
        <v>0</v>
      </c>
      <c r="L2910">
        <v>26</v>
      </c>
      <c r="M2910" t="b">
        <v>1</v>
      </c>
      <c r="N2910" t="s">
        <v>8269</v>
      </c>
      <c r="O2910" s="12">
        <f t="shared" si="225"/>
        <v>128</v>
      </c>
      <c r="P2910">
        <f t="shared" si="226"/>
        <v>49.23</v>
      </c>
      <c r="Q2910" s="14" t="s">
        <v>8308</v>
      </c>
      <c r="R2910" t="s">
        <v>8309</v>
      </c>
      <c r="S2910" s="20">
        <f t="shared" si="227"/>
        <v>42521.654328703706</v>
      </c>
      <c r="T2910" s="20">
        <f t="shared" si="228"/>
        <v>42551.654328703706</v>
      </c>
      <c r="U2910">
        <f t="shared" si="229"/>
        <v>2016</v>
      </c>
    </row>
    <row r="2911" spans="1:21" ht="45" x14ac:dyDescent="0.25">
      <c r="A2911">
        <v>3568</v>
      </c>
      <c r="B2911" s="3" t="s">
        <v>3567</v>
      </c>
      <c r="C2911" s="10" t="s">
        <v>7678</v>
      </c>
      <c r="D2911" s="6">
        <v>1000</v>
      </c>
      <c r="E2911" s="8">
        <v>1110</v>
      </c>
      <c r="F2911" t="s">
        <v>8218</v>
      </c>
      <c r="G2911" t="s">
        <v>8223</v>
      </c>
      <c r="H2911" t="s">
        <v>8245</v>
      </c>
      <c r="I2911">
        <v>1410975994</v>
      </c>
      <c r="J2911">
        <v>1408383994</v>
      </c>
      <c r="K2911" t="b">
        <v>0</v>
      </c>
      <c r="L2911">
        <v>19</v>
      </c>
      <c r="M2911" t="b">
        <v>1</v>
      </c>
      <c r="N2911" t="s">
        <v>8269</v>
      </c>
      <c r="O2911" s="12">
        <f t="shared" si="225"/>
        <v>111</v>
      </c>
      <c r="P2911">
        <f t="shared" si="226"/>
        <v>58.42</v>
      </c>
      <c r="Q2911" s="14" t="s">
        <v>8308</v>
      </c>
      <c r="R2911" t="s">
        <v>8309</v>
      </c>
      <c r="S2911" s="20">
        <f t="shared" si="227"/>
        <v>41869.740671296298</v>
      </c>
      <c r="T2911" s="20">
        <f t="shared" si="228"/>
        <v>41899.740671296298</v>
      </c>
      <c r="U2911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10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225"/>
        <v>0</v>
      </c>
      <c r="P2912">
        <f t="shared" si="226"/>
        <v>1</v>
      </c>
      <c r="Q2912" s="14" t="s">
        <v>8308</v>
      </c>
      <c r="R2912" t="s">
        <v>8309</v>
      </c>
      <c r="S2912" s="20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45" x14ac:dyDescent="0.25">
      <c r="A2913">
        <v>3582</v>
      </c>
      <c r="B2913" s="3" t="s">
        <v>3581</v>
      </c>
      <c r="C2913" s="10" t="s">
        <v>7692</v>
      </c>
      <c r="D2913" s="6">
        <v>1000</v>
      </c>
      <c r="E2913" s="8">
        <v>2870</v>
      </c>
      <c r="F2913" t="s">
        <v>8218</v>
      </c>
      <c r="G2913" t="s">
        <v>8223</v>
      </c>
      <c r="H2913" t="s">
        <v>8245</v>
      </c>
      <c r="I2913">
        <v>1459822682</v>
      </c>
      <c r="J2913">
        <v>1458613082</v>
      </c>
      <c r="K2913" t="b">
        <v>0</v>
      </c>
      <c r="L2913">
        <v>49</v>
      </c>
      <c r="M2913" t="b">
        <v>1</v>
      </c>
      <c r="N2913" t="s">
        <v>8269</v>
      </c>
      <c r="O2913" s="12">
        <f t="shared" si="225"/>
        <v>287</v>
      </c>
      <c r="P2913">
        <f t="shared" si="226"/>
        <v>58.57</v>
      </c>
      <c r="Q2913" s="14" t="s">
        <v>8308</v>
      </c>
      <c r="R2913" t="s">
        <v>8309</v>
      </c>
      <c r="S2913" s="20">
        <f t="shared" si="227"/>
        <v>42451.095856481479</v>
      </c>
      <c r="T2913" s="20">
        <f t="shared" si="228"/>
        <v>42465.095856481479</v>
      </c>
      <c r="U2913">
        <f t="shared" si="229"/>
        <v>2016</v>
      </c>
    </row>
    <row r="2914" spans="1:21" ht="45" x14ac:dyDescent="0.25">
      <c r="A2914">
        <v>3598</v>
      </c>
      <c r="B2914" s="3" t="s">
        <v>3597</v>
      </c>
      <c r="C2914" s="10" t="s">
        <v>7708</v>
      </c>
      <c r="D2914" s="6">
        <v>1000</v>
      </c>
      <c r="E2914" s="8">
        <v>1101</v>
      </c>
      <c r="F2914" t="s">
        <v>8218</v>
      </c>
      <c r="G2914" t="s">
        <v>8223</v>
      </c>
      <c r="H2914" t="s">
        <v>8245</v>
      </c>
      <c r="I2914">
        <v>1409720340</v>
      </c>
      <c r="J2914">
        <v>1408129822</v>
      </c>
      <c r="K2914" t="b">
        <v>0</v>
      </c>
      <c r="L2914">
        <v>27</v>
      </c>
      <c r="M2914" t="b">
        <v>1</v>
      </c>
      <c r="N2914" t="s">
        <v>8269</v>
      </c>
      <c r="O2914" s="12">
        <f t="shared" si="225"/>
        <v>110</v>
      </c>
      <c r="P2914">
        <f t="shared" si="226"/>
        <v>40.78</v>
      </c>
      <c r="Q2914" s="14" t="s">
        <v>8308</v>
      </c>
      <c r="R2914" t="s">
        <v>8309</v>
      </c>
      <c r="S2914" s="20">
        <f t="shared" si="227"/>
        <v>41866.79886574074</v>
      </c>
      <c r="T2914" s="20">
        <f t="shared" si="228"/>
        <v>41885.207638888889</v>
      </c>
      <c r="U2914">
        <f t="shared" si="229"/>
        <v>2014</v>
      </c>
    </row>
    <row r="2915" spans="1:21" ht="60" x14ac:dyDescent="0.25">
      <c r="A2915">
        <v>3619</v>
      </c>
      <c r="B2915" s="3" t="s">
        <v>3617</v>
      </c>
      <c r="C2915" s="10" t="s">
        <v>7729</v>
      </c>
      <c r="D2915" s="6">
        <v>1000</v>
      </c>
      <c r="E2915" s="8">
        <v>1130</v>
      </c>
      <c r="F2915" t="s">
        <v>8218</v>
      </c>
      <c r="G2915" t="s">
        <v>8223</v>
      </c>
      <c r="H2915" t="s">
        <v>8245</v>
      </c>
      <c r="I2915">
        <v>1479592800</v>
      </c>
      <c r="J2915">
        <v>1476760226</v>
      </c>
      <c r="K2915" t="b">
        <v>0</v>
      </c>
      <c r="L2915">
        <v>17</v>
      </c>
      <c r="M2915" t="b">
        <v>1</v>
      </c>
      <c r="N2915" t="s">
        <v>8269</v>
      </c>
      <c r="O2915" s="12">
        <f t="shared" si="225"/>
        <v>113</v>
      </c>
      <c r="P2915">
        <f t="shared" si="226"/>
        <v>66.47</v>
      </c>
      <c r="Q2915" s="14" t="s">
        <v>8308</v>
      </c>
      <c r="R2915" t="s">
        <v>8309</v>
      </c>
      <c r="S2915" s="20">
        <f t="shared" si="227"/>
        <v>42661.132245370376</v>
      </c>
      <c r="T2915" s="20">
        <f t="shared" si="228"/>
        <v>42693.916666666672</v>
      </c>
      <c r="U2915">
        <f t="shared" si="229"/>
        <v>2016</v>
      </c>
    </row>
    <row r="2916" spans="1:21" ht="30" hidden="1" x14ac:dyDescent="0.25">
      <c r="A2916">
        <v>2914</v>
      </c>
      <c r="B2916" s="3" t="s">
        <v>2914</v>
      </c>
      <c r="C2916" s="10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225"/>
        <v>0</v>
      </c>
      <c r="P2916">
        <f t="shared" si="226"/>
        <v>1</v>
      </c>
      <c r="Q2916" s="14" t="s">
        <v>8308</v>
      </c>
      <c r="R2916" t="s">
        <v>8309</v>
      </c>
      <c r="S2916" s="20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10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225"/>
        <v>61</v>
      </c>
      <c r="P2917">
        <f t="shared" si="226"/>
        <v>203.67</v>
      </c>
      <c r="Q2917" s="14" t="s">
        <v>8308</v>
      </c>
      <c r="R2917" t="s">
        <v>8309</v>
      </c>
      <c r="S2917" s="20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10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225"/>
        <v>8</v>
      </c>
      <c r="P2918">
        <f t="shared" si="226"/>
        <v>20.71</v>
      </c>
      <c r="Q2918" s="14" t="s">
        <v>8308</v>
      </c>
      <c r="R2918" t="s">
        <v>8309</v>
      </c>
      <c r="S2918" s="20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30" x14ac:dyDescent="0.25">
      <c r="A2919">
        <v>3622</v>
      </c>
      <c r="B2919" s="3" t="s">
        <v>3620</v>
      </c>
      <c r="C2919" s="10" t="s">
        <v>7732</v>
      </c>
      <c r="D2919" s="6">
        <v>1000</v>
      </c>
      <c r="E2919" s="8">
        <v>1000.99</v>
      </c>
      <c r="F2919" t="s">
        <v>8218</v>
      </c>
      <c r="G2919" t="s">
        <v>8223</v>
      </c>
      <c r="H2919" t="s">
        <v>8245</v>
      </c>
      <c r="I2919">
        <v>1411874580</v>
      </c>
      <c r="J2919">
        <v>1409030371</v>
      </c>
      <c r="K2919" t="b">
        <v>0</v>
      </c>
      <c r="L2919">
        <v>21</v>
      </c>
      <c r="M2919" t="b">
        <v>1</v>
      </c>
      <c r="N2919" t="s">
        <v>8269</v>
      </c>
      <c r="O2919" s="12">
        <f t="shared" si="225"/>
        <v>100</v>
      </c>
      <c r="P2919">
        <f t="shared" si="226"/>
        <v>47.67</v>
      </c>
      <c r="Q2919" s="14" t="s">
        <v>8308</v>
      </c>
      <c r="R2919" t="s">
        <v>8309</v>
      </c>
      <c r="S2919" s="20">
        <f t="shared" si="227"/>
        <v>41877.221886574072</v>
      </c>
      <c r="T2919" s="20">
        <f t="shared" si="228"/>
        <v>41910.140972222223</v>
      </c>
      <c r="U2919">
        <f t="shared" si="229"/>
        <v>2014</v>
      </c>
    </row>
    <row r="2920" spans="1:21" ht="60" x14ac:dyDescent="0.25">
      <c r="A2920">
        <v>3668</v>
      </c>
      <c r="B2920" s="3" t="s">
        <v>3665</v>
      </c>
      <c r="C2920" s="10" t="s">
        <v>7778</v>
      </c>
      <c r="D2920" s="6">
        <v>1000</v>
      </c>
      <c r="E2920" s="8">
        <v>1035</v>
      </c>
      <c r="F2920" t="s">
        <v>8218</v>
      </c>
      <c r="G2920" t="s">
        <v>8223</v>
      </c>
      <c r="H2920" t="s">
        <v>8245</v>
      </c>
      <c r="I2920">
        <v>1437676380</v>
      </c>
      <c r="J2920">
        <v>1435670452</v>
      </c>
      <c r="K2920" t="b">
        <v>0</v>
      </c>
      <c r="L2920">
        <v>28</v>
      </c>
      <c r="M2920" t="b">
        <v>1</v>
      </c>
      <c r="N2920" t="s">
        <v>8269</v>
      </c>
      <c r="O2920" s="12">
        <f t="shared" si="225"/>
        <v>104</v>
      </c>
      <c r="P2920">
        <f t="shared" si="226"/>
        <v>36.96</v>
      </c>
      <c r="Q2920" s="14" t="s">
        <v>8308</v>
      </c>
      <c r="R2920" t="s">
        <v>8309</v>
      </c>
      <c r="S2920" s="20">
        <f t="shared" si="227"/>
        <v>42185.556157407409</v>
      </c>
      <c r="T2920" s="20">
        <f t="shared" si="228"/>
        <v>42208.772916666669</v>
      </c>
      <c r="U2920">
        <f t="shared" si="229"/>
        <v>2015</v>
      </c>
    </row>
    <row r="2921" spans="1:21" ht="60" x14ac:dyDescent="0.25">
      <c r="A2921">
        <v>3681</v>
      </c>
      <c r="B2921" s="3" t="s">
        <v>3678</v>
      </c>
      <c r="C2921" s="10" t="s">
        <v>7791</v>
      </c>
      <c r="D2921" s="6">
        <v>1000</v>
      </c>
      <c r="E2921" s="8">
        <v>1119</v>
      </c>
      <c r="F2921" t="s">
        <v>8218</v>
      </c>
      <c r="G2921" t="s">
        <v>8223</v>
      </c>
      <c r="H2921" t="s">
        <v>8245</v>
      </c>
      <c r="I2921">
        <v>1452872290</v>
      </c>
      <c r="J2921">
        <v>1452008290</v>
      </c>
      <c r="K2921" t="b">
        <v>0</v>
      </c>
      <c r="L2921">
        <v>18</v>
      </c>
      <c r="M2921" t="b">
        <v>1</v>
      </c>
      <c r="N2921" t="s">
        <v>8269</v>
      </c>
      <c r="O2921" s="12">
        <f t="shared" si="225"/>
        <v>112</v>
      </c>
      <c r="P2921">
        <f t="shared" si="226"/>
        <v>62.17</v>
      </c>
      <c r="Q2921" s="14" t="s">
        <v>8308</v>
      </c>
      <c r="R2921" t="s">
        <v>8309</v>
      </c>
      <c r="S2921" s="20">
        <f t="shared" si="227"/>
        <v>42374.651504629626</v>
      </c>
      <c r="T2921" s="20">
        <f t="shared" si="228"/>
        <v>42384.651504629626</v>
      </c>
      <c r="U2921">
        <f t="shared" si="229"/>
        <v>2016</v>
      </c>
    </row>
    <row r="2922" spans="1:21" ht="60" hidden="1" x14ac:dyDescent="0.25">
      <c r="A2922">
        <v>2920</v>
      </c>
      <c r="B2922" s="3" t="s">
        <v>2920</v>
      </c>
      <c r="C2922" s="10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225"/>
        <v>27</v>
      </c>
      <c r="P2922">
        <f t="shared" si="226"/>
        <v>51.62</v>
      </c>
      <c r="Q2922" s="14" t="s">
        <v>8308</v>
      </c>
      <c r="R2922" t="s">
        <v>8309</v>
      </c>
      <c r="S2922" s="20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10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225"/>
        <v>129</v>
      </c>
      <c r="P2923">
        <f t="shared" si="226"/>
        <v>43</v>
      </c>
      <c r="Q2923" s="14" t="s">
        <v>8308</v>
      </c>
      <c r="R2923" t="s">
        <v>8311</v>
      </c>
      <c r="S2923" s="20">
        <f t="shared" si="227"/>
        <v>41877.886620370373</v>
      </c>
      <c r="T2923" s="20">
        <f t="shared" si="228"/>
        <v>41907.886620370373</v>
      </c>
      <c r="U2923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10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225"/>
        <v>100</v>
      </c>
      <c r="P2924">
        <f t="shared" si="226"/>
        <v>83.33</v>
      </c>
      <c r="Q2924" s="14" t="s">
        <v>8308</v>
      </c>
      <c r="R2924" t="s">
        <v>8311</v>
      </c>
      <c r="S2924" s="20">
        <f t="shared" si="227"/>
        <v>42097.874155092592</v>
      </c>
      <c r="T2924" s="20">
        <f t="shared" si="228"/>
        <v>42142.874155092592</v>
      </c>
      <c r="U2924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10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225"/>
        <v>100</v>
      </c>
      <c r="P2925">
        <f t="shared" si="226"/>
        <v>30</v>
      </c>
      <c r="Q2925" s="14" t="s">
        <v>8308</v>
      </c>
      <c r="R2925" t="s">
        <v>8311</v>
      </c>
      <c r="S2925" s="20">
        <f t="shared" si="227"/>
        <v>42013.15253472222</v>
      </c>
      <c r="T2925" s="20">
        <f t="shared" si="228"/>
        <v>42028.125</v>
      </c>
      <c r="U2925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10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225"/>
        <v>103</v>
      </c>
      <c r="P2926">
        <f t="shared" si="226"/>
        <v>175.51</v>
      </c>
      <c r="Q2926" s="14" t="s">
        <v>8308</v>
      </c>
      <c r="R2926" t="s">
        <v>8311</v>
      </c>
      <c r="S2926" s="20">
        <f t="shared" si="227"/>
        <v>42103.556828703702</v>
      </c>
      <c r="T2926" s="20">
        <f t="shared" si="228"/>
        <v>42133.165972222225</v>
      </c>
      <c r="U2926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10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225"/>
        <v>102</v>
      </c>
      <c r="P2927">
        <f t="shared" si="226"/>
        <v>231.66</v>
      </c>
      <c r="Q2927" s="14" t="s">
        <v>8308</v>
      </c>
      <c r="R2927" t="s">
        <v>8311</v>
      </c>
      <c r="S2927" s="20">
        <f t="shared" si="227"/>
        <v>41863.584120370368</v>
      </c>
      <c r="T2927" s="20">
        <f t="shared" si="228"/>
        <v>41893.584120370368</v>
      </c>
      <c r="U2927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10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225"/>
        <v>125</v>
      </c>
      <c r="P2928">
        <f t="shared" si="226"/>
        <v>75</v>
      </c>
      <c r="Q2928" s="14" t="s">
        <v>8308</v>
      </c>
      <c r="R2928" t="s">
        <v>8311</v>
      </c>
      <c r="S2928" s="20">
        <f t="shared" si="227"/>
        <v>42044.765960648147</v>
      </c>
      <c r="T2928" s="20">
        <f t="shared" si="228"/>
        <v>42058.765960648147</v>
      </c>
      <c r="U2928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10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225"/>
        <v>131</v>
      </c>
      <c r="P2929">
        <f t="shared" si="226"/>
        <v>112.14</v>
      </c>
      <c r="Q2929" s="14" t="s">
        <v>8308</v>
      </c>
      <c r="R2929" t="s">
        <v>8311</v>
      </c>
      <c r="S2929" s="20">
        <f t="shared" si="227"/>
        <v>41806.669317129628</v>
      </c>
      <c r="T2929" s="20">
        <f t="shared" si="228"/>
        <v>41835.208333333336</v>
      </c>
      <c r="U2929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10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225"/>
        <v>100</v>
      </c>
      <c r="P2930">
        <f t="shared" si="226"/>
        <v>41.67</v>
      </c>
      <c r="Q2930" s="14" t="s">
        <v>8308</v>
      </c>
      <c r="R2930" t="s">
        <v>8311</v>
      </c>
      <c r="S2930" s="20">
        <f t="shared" si="227"/>
        <v>42403.998217592598</v>
      </c>
      <c r="T2930" s="20">
        <f t="shared" si="228"/>
        <v>42433.998217592598</v>
      </c>
      <c r="U2930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10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225"/>
        <v>102</v>
      </c>
      <c r="P2931">
        <f t="shared" si="226"/>
        <v>255.17</v>
      </c>
      <c r="Q2931" s="14" t="s">
        <v>8308</v>
      </c>
      <c r="R2931" t="s">
        <v>8311</v>
      </c>
      <c r="S2931" s="20">
        <f t="shared" si="227"/>
        <v>41754.564328703702</v>
      </c>
      <c r="T2931" s="20">
        <f t="shared" si="228"/>
        <v>41784.564328703702</v>
      </c>
      <c r="U2931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10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225"/>
        <v>101</v>
      </c>
      <c r="P2932">
        <f t="shared" si="226"/>
        <v>162.77000000000001</v>
      </c>
      <c r="Q2932" s="14" t="s">
        <v>8308</v>
      </c>
      <c r="R2932" t="s">
        <v>8311</v>
      </c>
      <c r="S2932" s="20">
        <f t="shared" si="227"/>
        <v>42101.584074074075</v>
      </c>
      <c r="T2932" s="20">
        <f t="shared" si="228"/>
        <v>42131.584074074075</v>
      </c>
      <c r="U293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10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225"/>
        <v>106</v>
      </c>
      <c r="P2933">
        <f t="shared" si="226"/>
        <v>88.33</v>
      </c>
      <c r="Q2933" s="14" t="s">
        <v>8308</v>
      </c>
      <c r="R2933" t="s">
        <v>8311</v>
      </c>
      <c r="S2933" s="20">
        <f t="shared" si="227"/>
        <v>41872.291238425925</v>
      </c>
      <c r="T2933" s="20">
        <f t="shared" si="228"/>
        <v>41897.255555555559</v>
      </c>
      <c r="U2933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10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225"/>
        <v>105</v>
      </c>
      <c r="P2934">
        <f t="shared" si="226"/>
        <v>85.74</v>
      </c>
      <c r="Q2934" s="14" t="s">
        <v>8308</v>
      </c>
      <c r="R2934" t="s">
        <v>8311</v>
      </c>
      <c r="S2934" s="20">
        <f t="shared" si="227"/>
        <v>42025.164780092593</v>
      </c>
      <c r="T2934" s="20">
        <f t="shared" si="228"/>
        <v>42056.458333333328</v>
      </c>
      <c r="U2934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10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225"/>
        <v>103</v>
      </c>
      <c r="P2935">
        <f t="shared" si="226"/>
        <v>47.57</v>
      </c>
      <c r="Q2935" s="14" t="s">
        <v>8308</v>
      </c>
      <c r="R2935" t="s">
        <v>8311</v>
      </c>
      <c r="S2935" s="20">
        <f t="shared" si="227"/>
        <v>42495.956631944442</v>
      </c>
      <c r="T2935" s="20">
        <f t="shared" si="228"/>
        <v>42525.956631944442</v>
      </c>
      <c r="U2935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10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225"/>
        <v>108</v>
      </c>
      <c r="P2936">
        <f t="shared" si="226"/>
        <v>72.97</v>
      </c>
      <c r="Q2936" s="14" t="s">
        <v>8308</v>
      </c>
      <c r="R2936" t="s">
        <v>8311</v>
      </c>
      <c r="S2936" s="20">
        <f t="shared" si="227"/>
        <v>41775.636157407411</v>
      </c>
      <c r="T2936" s="20">
        <f t="shared" si="228"/>
        <v>41805.636157407411</v>
      </c>
      <c r="U2936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10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225"/>
        <v>101</v>
      </c>
      <c r="P2937">
        <f t="shared" si="226"/>
        <v>90.54</v>
      </c>
      <c r="Q2937" s="14" t="s">
        <v>8308</v>
      </c>
      <c r="R2937" t="s">
        <v>8311</v>
      </c>
      <c r="S2937" s="20">
        <f t="shared" si="227"/>
        <v>42553.583425925928</v>
      </c>
      <c r="T2937" s="20">
        <f t="shared" si="228"/>
        <v>42611.708333333328</v>
      </c>
      <c r="U2937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10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225"/>
        <v>128</v>
      </c>
      <c r="P2938">
        <f t="shared" si="226"/>
        <v>37.65</v>
      </c>
      <c r="Q2938" s="14" t="s">
        <v>8308</v>
      </c>
      <c r="R2938" t="s">
        <v>8311</v>
      </c>
      <c r="S2938" s="20">
        <f t="shared" si="227"/>
        <v>41912.650729166664</v>
      </c>
      <c r="T2938" s="20">
        <f t="shared" si="228"/>
        <v>41925.207638888889</v>
      </c>
      <c r="U2938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10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225"/>
        <v>133</v>
      </c>
      <c r="P2939">
        <f t="shared" si="226"/>
        <v>36.36</v>
      </c>
      <c r="Q2939" s="14" t="s">
        <v>8308</v>
      </c>
      <c r="R2939" t="s">
        <v>8311</v>
      </c>
      <c r="S2939" s="20">
        <f t="shared" si="227"/>
        <v>41803.457326388889</v>
      </c>
      <c r="T2939" s="20">
        <f t="shared" si="228"/>
        <v>41833.457326388889</v>
      </c>
      <c r="U2939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10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225"/>
        <v>101</v>
      </c>
      <c r="P2940">
        <f t="shared" si="226"/>
        <v>126.72</v>
      </c>
      <c r="Q2940" s="14" t="s">
        <v>8308</v>
      </c>
      <c r="R2940" t="s">
        <v>8311</v>
      </c>
      <c r="S2940" s="20">
        <f t="shared" si="227"/>
        <v>42004.703865740739</v>
      </c>
      <c r="T2940" s="20">
        <f t="shared" si="228"/>
        <v>42034.703865740739</v>
      </c>
      <c r="U2940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10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225"/>
        <v>103</v>
      </c>
      <c r="P2941">
        <f t="shared" si="226"/>
        <v>329.2</v>
      </c>
      <c r="Q2941" s="14" t="s">
        <v>8308</v>
      </c>
      <c r="R2941" t="s">
        <v>8311</v>
      </c>
      <c r="S2941" s="20">
        <f t="shared" si="227"/>
        <v>41845.809166666666</v>
      </c>
      <c r="T2941" s="20">
        <f t="shared" si="228"/>
        <v>41879.041666666664</v>
      </c>
      <c r="U2941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10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225"/>
        <v>107</v>
      </c>
      <c r="P2942">
        <f t="shared" si="226"/>
        <v>81.239999999999995</v>
      </c>
      <c r="Q2942" s="14" t="s">
        <v>8308</v>
      </c>
      <c r="R2942" t="s">
        <v>8311</v>
      </c>
      <c r="S2942" s="20">
        <f t="shared" si="227"/>
        <v>41982.773356481484</v>
      </c>
      <c r="T2942" s="20">
        <f t="shared" si="228"/>
        <v>42022.773356481484</v>
      </c>
      <c r="U294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10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225"/>
        <v>0</v>
      </c>
      <c r="P2943">
        <f t="shared" si="226"/>
        <v>1</v>
      </c>
      <c r="Q2943" s="14" t="s">
        <v>8308</v>
      </c>
      <c r="R2943" t="s">
        <v>8310</v>
      </c>
      <c r="S2943" s="20">
        <f t="shared" si="227"/>
        <v>42034.960127314815</v>
      </c>
      <c r="T2943" s="20">
        <f t="shared" si="228"/>
        <v>42064.960127314815</v>
      </c>
      <c r="U2943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10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225"/>
        <v>20</v>
      </c>
      <c r="P2944">
        <f t="shared" si="226"/>
        <v>202.23</v>
      </c>
      <c r="Q2944" s="14" t="s">
        <v>8308</v>
      </c>
      <c r="R2944" t="s">
        <v>8310</v>
      </c>
      <c r="S2944" s="20">
        <f t="shared" si="227"/>
        <v>42334.803923611107</v>
      </c>
      <c r="T2944" s="20">
        <f t="shared" si="228"/>
        <v>42354.845833333333</v>
      </c>
      <c r="U2944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10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225"/>
        <v>0</v>
      </c>
      <c r="P2945">
        <f t="shared" si="226"/>
        <v>0</v>
      </c>
      <c r="Q2945" s="14" t="s">
        <v>8308</v>
      </c>
      <c r="R2945" t="s">
        <v>8310</v>
      </c>
      <c r="S2945" s="20">
        <f t="shared" si="227"/>
        <v>42077.129398148143</v>
      </c>
      <c r="T2945" s="20">
        <f t="shared" si="228"/>
        <v>42107.129398148143</v>
      </c>
      <c r="U2945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10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ref="O2946:O3009" si="230">ROUND(E2946/D2946*100,0)</f>
        <v>1</v>
      </c>
      <c r="P2946">
        <f t="shared" ref="P2946:P3009" si="231">IFERROR(ROUND(E2946/L2946,2),0)</f>
        <v>100</v>
      </c>
      <c r="Q2946" s="14" t="s">
        <v>8308</v>
      </c>
      <c r="R2946" t="s">
        <v>8310</v>
      </c>
      <c r="S2946" s="20">
        <f t="shared" ref="S2946:S3009" si="232">(((J2946/60)/60)/24)+DATE(1970,1,1)</f>
        <v>42132.9143287037</v>
      </c>
      <c r="T2946" s="20">
        <f t="shared" ref="T2946:T3009" si="233">(((I2946/60)/60)/24)+DATE(1970,1,1)</f>
        <v>42162.9143287037</v>
      </c>
      <c r="U2946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10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si="230"/>
        <v>0</v>
      </c>
      <c r="P2947">
        <f t="shared" si="231"/>
        <v>0</v>
      </c>
      <c r="Q2947" s="14" t="s">
        <v>8308</v>
      </c>
      <c r="R2947" t="s">
        <v>8310</v>
      </c>
      <c r="S2947" s="20">
        <f t="shared" si="232"/>
        <v>42118.139583333337</v>
      </c>
      <c r="T2947" s="20">
        <f t="shared" si="233"/>
        <v>42148.139583333337</v>
      </c>
      <c r="U2947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10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230"/>
        <v>0</v>
      </c>
      <c r="P2948">
        <f t="shared" si="231"/>
        <v>1</v>
      </c>
      <c r="Q2948" s="14" t="s">
        <v>8308</v>
      </c>
      <c r="R2948" t="s">
        <v>8310</v>
      </c>
      <c r="S2948" s="20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10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230"/>
        <v>4</v>
      </c>
      <c r="P2949">
        <f t="shared" si="231"/>
        <v>82.46</v>
      </c>
      <c r="Q2949" s="14" t="s">
        <v>8308</v>
      </c>
      <c r="R2949" t="s">
        <v>8310</v>
      </c>
      <c r="S2949" s="20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10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230"/>
        <v>0</v>
      </c>
      <c r="P2950">
        <f t="shared" si="231"/>
        <v>2.67</v>
      </c>
      <c r="Q2950" s="14" t="s">
        <v>8308</v>
      </c>
      <c r="R2950" t="s">
        <v>8310</v>
      </c>
      <c r="S2950" s="20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10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230"/>
        <v>3</v>
      </c>
      <c r="P2951">
        <f t="shared" si="231"/>
        <v>12.5</v>
      </c>
      <c r="Q2951" s="14" t="s">
        <v>8308</v>
      </c>
      <c r="R2951" t="s">
        <v>8310</v>
      </c>
      <c r="S2951" s="20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10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230"/>
        <v>0</v>
      </c>
      <c r="P2952">
        <f t="shared" si="231"/>
        <v>0</v>
      </c>
      <c r="Q2952" s="14" t="s">
        <v>8308</v>
      </c>
      <c r="R2952" t="s">
        <v>8310</v>
      </c>
      <c r="S2952" s="20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10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230"/>
        <v>2</v>
      </c>
      <c r="P2953">
        <f t="shared" si="231"/>
        <v>18.899999999999999</v>
      </c>
      <c r="Q2953" s="14" t="s">
        <v>8308</v>
      </c>
      <c r="R2953" t="s">
        <v>8310</v>
      </c>
      <c r="S2953" s="20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10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230"/>
        <v>8</v>
      </c>
      <c r="P2954">
        <f t="shared" si="231"/>
        <v>200.63</v>
      </c>
      <c r="Q2954" s="14" t="s">
        <v>8308</v>
      </c>
      <c r="R2954" t="s">
        <v>8310</v>
      </c>
      <c r="S2954" s="20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10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230"/>
        <v>0</v>
      </c>
      <c r="P2955">
        <f t="shared" si="231"/>
        <v>201.67</v>
      </c>
      <c r="Q2955" s="14" t="s">
        <v>8308</v>
      </c>
      <c r="R2955" t="s">
        <v>8310</v>
      </c>
      <c r="S2955" s="20">
        <f t="shared" si="232"/>
        <v>42255.791909722218</v>
      </c>
      <c r="T2955" s="20">
        <f t="shared" si="233"/>
        <v>42285.791909722218</v>
      </c>
      <c r="U2955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10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230"/>
        <v>0</v>
      </c>
      <c r="P2956">
        <f t="shared" si="231"/>
        <v>0</v>
      </c>
      <c r="Q2956" s="14" t="s">
        <v>8308</v>
      </c>
      <c r="R2956" t="s">
        <v>8310</v>
      </c>
      <c r="S2956" s="20">
        <f t="shared" si="232"/>
        <v>42790.583368055552</v>
      </c>
      <c r="T2956" s="20">
        <f t="shared" si="233"/>
        <v>42810.541701388895</v>
      </c>
      <c r="U2956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10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230"/>
        <v>60</v>
      </c>
      <c r="P2957">
        <f t="shared" si="231"/>
        <v>65</v>
      </c>
      <c r="Q2957" s="14" t="s">
        <v>8308</v>
      </c>
      <c r="R2957" t="s">
        <v>8310</v>
      </c>
      <c r="S2957" s="20">
        <f t="shared" si="232"/>
        <v>42141.741307870368</v>
      </c>
      <c r="T2957" s="20">
        <f t="shared" si="233"/>
        <v>42171.741307870368</v>
      </c>
      <c r="U2957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10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230"/>
        <v>17</v>
      </c>
      <c r="P2958">
        <f t="shared" si="231"/>
        <v>66.099999999999994</v>
      </c>
      <c r="Q2958" s="14" t="s">
        <v>8308</v>
      </c>
      <c r="R2958" t="s">
        <v>8310</v>
      </c>
      <c r="S2958" s="20">
        <f t="shared" si="232"/>
        <v>42464.958912037036</v>
      </c>
      <c r="T2958" s="20">
        <f t="shared" si="233"/>
        <v>42494.958912037036</v>
      </c>
      <c r="U2958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10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230"/>
        <v>2</v>
      </c>
      <c r="P2959">
        <f t="shared" si="231"/>
        <v>93.33</v>
      </c>
      <c r="Q2959" s="14" t="s">
        <v>8308</v>
      </c>
      <c r="R2959" t="s">
        <v>8310</v>
      </c>
      <c r="S2959" s="20">
        <f t="shared" si="232"/>
        <v>42031.011249999996</v>
      </c>
      <c r="T2959" s="20">
        <f t="shared" si="233"/>
        <v>42090.969583333332</v>
      </c>
      <c r="U2959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10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230"/>
        <v>0</v>
      </c>
      <c r="P2960">
        <f t="shared" si="231"/>
        <v>0</v>
      </c>
      <c r="Q2960" s="14" t="s">
        <v>8308</v>
      </c>
      <c r="R2960" t="s">
        <v>8310</v>
      </c>
      <c r="S2960" s="20">
        <f t="shared" si="232"/>
        <v>42438.779131944444</v>
      </c>
      <c r="T2960" s="20">
        <f t="shared" si="233"/>
        <v>42498.73746527778</v>
      </c>
      <c r="U2960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10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230"/>
        <v>0</v>
      </c>
      <c r="P2961">
        <f t="shared" si="231"/>
        <v>0</v>
      </c>
      <c r="Q2961" s="14" t="s">
        <v>8308</v>
      </c>
      <c r="R2961" t="s">
        <v>8310</v>
      </c>
      <c r="S2961" s="20">
        <f t="shared" si="232"/>
        <v>42498.008391203708</v>
      </c>
      <c r="T2961" s="20">
        <f t="shared" si="233"/>
        <v>42528.008391203708</v>
      </c>
      <c r="U2961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10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230"/>
        <v>0</v>
      </c>
      <c r="P2962">
        <f t="shared" si="231"/>
        <v>0</v>
      </c>
      <c r="Q2962" s="14" t="s">
        <v>8308</v>
      </c>
      <c r="R2962" t="s">
        <v>8310</v>
      </c>
      <c r="S2962" s="20">
        <f t="shared" si="232"/>
        <v>41863.757210648146</v>
      </c>
      <c r="T2962" s="20">
        <f t="shared" si="233"/>
        <v>41893.757210648146</v>
      </c>
      <c r="U2962">
        <f t="shared" si="234"/>
        <v>2014</v>
      </c>
    </row>
    <row r="2963" spans="1:21" ht="30" x14ac:dyDescent="0.25">
      <c r="A2963">
        <v>3692</v>
      </c>
      <c r="B2963" s="3" t="s">
        <v>3689</v>
      </c>
      <c r="C2963" s="10" t="s">
        <v>7802</v>
      </c>
      <c r="D2963" s="6">
        <v>1000</v>
      </c>
      <c r="E2963" s="8">
        <v>1260</v>
      </c>
      <c r="F2963" t="s">
        <v>8218</v>
      </c>
      <c r="G2963" t="s">
        <v>8223</v>
      </c>
      <c r="H2963" t="s">
        <v>8245</v>
      </c>
      <c r="I2963">
        <v>1411084800</v>
      </c>
      <c r="J2963">
        <v>1410304179</v>
      </c>
      <c r="K2963" t="b">
        <v>0</v>
      </c>
      <c r="L2963">
        <v>17</v>
      </c>
      <c r="M2963" t="b">
        <v>1</v>
      </c>
      <c r="N2963" t="s">
        <v>8269</v>
      </c>
      <c r="O2963" s="12">
        <f t="shared" si="230"/>
        <v>126</v>
      </c>
      <c r="P2963">
        <f t="shared" si="231"/>
        <v>74.12</v>
      </c>
      <c r="Q2963" s="14" t="s">
        <v>8308</v>
      </c>
      <c r="R2963" t="s">
        <v>8309</v>
      </c>
      <c r="S2963" s="20">
        <f t="shared" si="232"/>
        <v>41891.96503472222</v>
      </c>
      <c r="T2963" s="20">
        <f t="shared" si="233"/>
        <v>41901</v>
      </c>
      <c r="U2963">
        <f t="shared" si="234"/>
        <v>2014</v>
      </c>
    </row>
    <row r="2964" spans="1:21" ht="45" x14ac:dyDescent="0.25">
      <c r="A2964">
        <v>3707</v>
      </c>
      <c r="B2964" s="3" t="s">
        <v>3704</v>
      </c>
      <c r="C2964" s="10" t="s">
        <v>7817</v>
      </c>
      <c r="D2964" s="6">
        <v>1000</v>
      </c>
      <c r="E2964" s="8">
        <v>1860</v>
      </c>
      <c r="F2964" t="s">
        <v>8218</v>
      </c>
      <c r="G2964" t="s">
        <v>8223</v>
      </c>
      <c r="H2964" t="s">
        <v>8245</v>
      </c>
      <c r="I2964">
        <v>1469165160</v>
      </c>
      <c r="J2964">
        <v>1467335378</v>
      </c>
      <c r="K2964" t="b">
        <v>0</v>
      </c>
      <c r="L2964">
        <v>23</v>
      </c>
      <c r="M2964" t="b">
        <v>1</v>
      </c>
      <c r="N2964" t="s">
        <v>8269</v>
      </c>
      <c r="O2964" s="12">
        <f t="shared" si="230"/>
        <v>186</v>
      </c>
      <c r="P2964">
        <f t="shared" si="231"/>
        <v>80.87</v>
      </c>
      <c r="Q2964" s="14" t="s">
        <v>8308</v>
      </c>
      <c r="R2964" t="s">
        <v>8309</v>
      </c>
      <c r="S2964" s="20">
        <f t="shared" si="232"/>
        <v>42552.048356481479</v>
      </c>
      <c r="T2964" s="20">
        <f t="shared" si="233"/>
        <v>42573.226388888885</v>
      </c>
      <c r="U2964">
        <f t="shared" si="234"/>
        <v>2016</v>
      </c>
    </row>
    <row r="2965" spans="1:21" ht="45" hidden="1" x14ac:dyDescent="0.25">
      <c r="A2965">
        <v>3730</v>
      </c>
      <c r="B2965" s="3" t="s">
        <v>3727</v>
      </c>
      <c r="C2965" s="10" t="s">
        <v>7840</v>
      </c>
      <c r="D2965" s="6">
        <v>1000</v>
      </c>
      <c r="E2965" s="8">
        <v>100</v>
      </c>
      <c r="F2965" t="s">
        <v>8220</v>
      </c>
      <c r="G2965" t="s">
        <v>8223</v>
      </c>
      <c r="H2965" t="s">
        <v>8245</v>
      </c>
      <c r="I2965">
        <v>1439828159</v>
      </c>
      <c r="J2965">
        <v>1437236159</v>
      </c>
      <c r="K2965" t="b">
        <v>0</v>
      </c>
      <c r="L2965">
        <v>1</v>
      </c>
      <c r="M2965" t="b">
        <v>0</v>
      </c>
      <c r="N2965" t="s">
        <v>8269</v>
      </c>
      <c r="O2965" s="12">
        <f t="shared" si="230"/>
        <v>10</v>
      </c>
      <c r="P2965">
        <f t="shared" si="231"/>
        <v>100</v>
      </c>
      <c r="Q2965" s="14" t="s">
        <v>8308</v>
      </c>
      <c r="R2965" t="s">
        <v>8309</v>
      </c>
      <c r="S2965" s="20">
        <f t="shared" si="232"/>
        <v>42203.677766203706</v>
      </c>
      <c r="T2965" s="20">
        <f t="shared" si="233"/>
        <v>42233.677766203706</v>
      </c>
      <c r="U2965">
        <f t="shared" si="234"/>
        <v>2015</v>
      </c>
    </row>
    <row r="2966" spans="1:21" ht="45" x14ac:dyDescent="0.25">
      <c r="A2966">
        <v>3819</v>
      </c>
      <c r="B2966" s="3" t="s">
        <v>3816</v>
      </c>
      <c r="C2966" s="10" t="s">
        <v>7817</v>
      </c>
      <c r="D2966" s="6">
        <v>1000</v>
      </c>
      <c r="E2966" s="8">
        <v>1064</v>
      </c>
      <c r="F2966" t="s">
        <v>8218</v>
      </c>
      <c r="G2966" t="s">
        <v>8223</v>
      </c>
      <c r="H2966" t="s">
        <v>8245</v>
      </c>
      <c r="I2966">
        <v>1437166920</v>
      </c>
      <c r="J2966">
        <v>1435554104</v>
      </c>
      <c r="K2966" t="b">
        <v>0</v>
      </c>
      <c r="L2966">
        <v>26</v>
      </c>
      <c r="M2966" t="b">
        <v>1</v>
      </c>
      <c r="N2966" t="s">
        <v>8269</v>
      </c>
      <c r="O2966" s="12">
        <f t="shared" si="230"/>
        <v>106</v>
      </c>
      <c r="P2966">
        <f t="shared" si="231"/>
        <v>40.92</v>
      </c>
      <c r="Q2966" s="14" t="s">
        <v>8308</v>
      </c>
      <c r="R2966" t="s">
        <v>8309</v>
      </c>
      <c r="S2966" s="20">
        <f t="shared" si="232"/>
        <v>42184.209537037037</v>
      </c>
      <c r="T2966" s="20">
        <f t="shared" si="233"/>
        <v>42202.876388888893</v>
      </c>
      <c r="U2966">
        <f t="shared" si="234"/>
        <v>2015</v>
      </c>
    </row>
    <row r="2967" spans="1:21" ht="30" hidden="1" x14ac:dyDescent="0.25">
      <c r="A2967">
        <v>3850</v>
      </c>
      <c r="B2967" s="3" t="s">
        <v>3847</v>
      </c>
      <c r="C2967" s="10" t="s">
        <v>7959</v>
      </c>
      <c r="D2967" s="6">
        <v>1000</v>
      </c>
      <c r="E2967" s="8">
        <v>38</v>
      </c>
      <c r="F2967" t="s">
        <v>8220</v>
      </c>
      <c r="G2967" t="s">
        <v>8223</v>
      </c>
      <c r="H2967" t="s">
        <v>8245</v>
      </c>
      <c r="I2967">
        <v>1420081143</v>
      </c>
      <c r="J2967">
        <v>1417489143</v>
      </c>
      <c r="K2967" t="b">
        <v>1</v>
      </c>
      <c r="L2967">
        <v>4</v>
      </c>
      <c r="M2967" t="b">
        <v>0</v>
      </c>
      <c r="N2967" t="s">
        <v>8269</v>
      </c>
      <c r="O2967" s="12">
        <f t="shared" si="230"/>
        <v>4</v>
      </c>
      <c r="P2967">
        <f t="shared" si="231"/>
        <v>9.5</v>
      </c>
      <c r="Q2967" s="14" t="s">
        <v>8308</v>
      </c>
      <c r="R2967" t="s">
        <v>8309</v>
      </c>
      <c r="S2967" s="20">
        <f t="shared" si="232"/>
        <v>41975.124340277776</v>
      </c>
      <c r="T2967" s="20">
        <f t="shared" si="233"/>
        <v>42005.124340277776</v>
      </c>
      <c r="U2967">
        <f t="shared" si="234"/>
        <v>2014</v>
      </c>
    </row>
    <row r="2968" spans="1:21" ht="75" hidden="1" x14ac:dyDescent="0.25">
      <c r="A2968">
        <v>3855</v>
      </c>
      <c r="B2968" s="3" t="s">
        <v>3852</v>
      </c>
      <c r="C2968" s="10" t="s">
        <v>7964</v>
      </c>
      <c r="D2968" s="6">
        <v>1000</v>
      </c>
      <c r="E2968" s="8">
        <v>25</v>
      </c>
      <c r="F2968" t="s">
        <v>8220</v>
      </c>
      <c r="G2968" t="s">
        <v>8223</v>
      </c>
      <c r="H2968" t="s">
        <v>8245</v>
      </c>
      <c r="I2968">
        <v>1427408271</v>
      </c>
      <c r="J2968">
        <v>1424819871</v>
      </c>
      <c r="K2968" t="b">
        <v>0</v>
      </c>
      <c r="L2968">
        <v>1</v>
      </c>
      <c r="M2968" t="b">
        <v>0</v>
      </c>
      <c r="N2968" t="s">
        <v>8269</v>
      </c>
      <c r="O2968" s="12">
        <f t="shared" si="230"/>
        <v>3</v>
      </c>
      <c r="P2968">
        <f t="shared" si="231"/>
        <v>25</v>
      </c>
      <c r="Q2968" s="14" t="s">
        <v>8308</v>
      </c>
      <c r="R2968" t="s">
        <v>8309</v>
      </c>
      <c r="S2968" s="20">
        <f t="shared" si="232"/>
        <v>42059.970729166671</v>
      </c>
      <c r="T2968" s="20">
        <f t="shared" si="233"/>
        <v>42089.929062499999</v>
      </c>
      <c r="U2968">
        <f t="shared" si="234"/>
        <v>2015</v>
      </c>
    </row>
    <row r="2969" spans="1:21" ht="60" hidden="1" x14ac:dyDescent="0.25">
      <c r="A2969">
        <v>3892</v>
      </c>
      <c r="B2969" s="3" t="s">
        <v>3889</v>
      </c>
      <c r="C2969" s="10" t="s">
        <v>8000</v>
      </c>
      <c r="D2969" s="6">
        <v>1000</v>
      </c>
      <c r="E2969" s="8">
        <v>0</v>
      </c>
      <c r="F2969" t="s">
        <v>8220</v>
      </c>
      <c r="G2969" t="s">
        <v>8223</v>
      </c>
      <c r="H2969" t="s">
        <v>8245</v>
      </c>
      <c r="I2969">
        <v>1408863600</v>
      </c>
      <c r="J2969">
        <v>1408203557</v>
      </c>
      <c r="K2969" t="b">
        <v>0</v>
      </c>
      <c r="L2969">
        <v>0</v>
      </c>
      <c r="M2969" t="b">
        <v>0</v>
      </c>
      <c r="N2969" t="s">
        <v>8269</v>
      </c>
      <c r="O2969" s="12">
        <f t="shared" si="230"/>
        <v>0</v>
      </c>
      <c r="P2969">
        <f t="shared" si="231"/>
        <v>0</v>
      </c>
      <c r="Q2969" s="14" t="s">
        <v>8308</v>
      </c>
      <c r="R2969" t="s">
        <v>8309</v>
      </c>
      <c r="S2969" s="20">
        <f t="shared" si="232"/>
        <v>41867.652280092596</v>
      </c>
      <c r="T2969" s="20">
        <f t="shared" si="233"/>
        <v>41875.291666666664</v>
      </c>
      <c r="U2969">
        <f t="shared" si="234"/>
        <v>2014</v>
      </c>
    </row>
    <row r="2970" spans="1:21" ht="60" hidden="1" x14ac:dyDescent="0.25">
      <c r="A2970">
        <v>3895</v>
      </c>
      <c r="B2970" s="3" t="s">
        <v>3892</v>
      </c>
      <c r="C2970" s="10" t="s">
        <v>8003</v>
      </c>
      <c r="D2970" s="6">
        <v>1000</v>
      </c>
      <c r="E2970" s="8">
        <v>50</v>
      </c>
      <c r="F2970" t="s">
        <v>8220</v>
      </c>
      <c r="G2970" t="s">
        <v>8223</v>
      </c>
      <c r="H2970" t="s">
        <v>8245</v>
      </c>
      <c r="I2970">
        <v>1425103218</v>
      </c>
      <c r="J2970">
        <v>1422424818</v>
      </c>
      <c r="K2970" t="b">
        <v>0</v>
      </c>
      <c r="L2970">
        <v>1</v>
      </c>
      <c r="M2970" t="b">
        <v>0</v>
      </c>
      <c r="N2970" t="s">
        <v>8269</v>
      </c>
      <c r="O2970" s="12">
        <f t="shared" si="230"/>
        <v>5</v>
      </c>
      <c r="P2970">
        <f t="shared" si="231"/>
        <v>50</v>
      </c>
      <c r="Q2970" s="14" t="s">
        <v>8308</v>
      </c>
      <c r="R2970" t="s">
        <v>8309</v>
      </c>
      <c r="S2970" s="20">
        <f t="shared" si="232"/>
        <v>42032.250208333338</v>
      </c>
      <c r="T2970" s="20">
        <f t="shared" si="233"/>
        <v>42063.250208333338</v>
      </c>
      <c r="U2970">
        <f t="shared" si="234"/>
        <v>2015</v>
      </c>
    </row>
    <row r="2971" spans="1:21" ht="60" hidden="1" x14ac:dyDescent="0.25">
      <c r="A2971">
        <v>2969</v>
      </c>
      <c r="B2971" s="3" t="s">
        <v>2969</v>
      </c>
      <c r="C2971" s="10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230"/>
        <v>163</v>
      </c>
      <c r="P2971">
        <f t="shared" si="231"/>
        <v>95.59</v>
      </c>
      <c r="Q2971" s="14" t="s">
        <v>8308</v>
      </c>
      <c r="R2971" t="s">
        <v>8309</v>
      </c>
      <c r="S2971" s="20">
        <f t="shared" si="232"/>
        <v>42097.786493055552</v>
      </c>
      <c r="T2971" s="20">
        <f t="shared" si="233"/>
        <v>42127.952083333337</v>
      </c>
      <c r="U2971">
        <f t="shared" si="234"/>
        <v>2015</v>
      </c>
    </row>
    <row r="2972" spans="1:21" ht="45" hidden="1" x14ac:dyDescent="0.25">
      <c r="A2972">
        <v>3907</v>
      </c>
      <c r="B2972" s="3" t="s">
        <v>3904</v>
      </c>
      <c r="C2972" s="10" t="s">
        <v>8015</v>
      </c>
      <c r="D2972" s="6">
        <v>1000</v>
      </c>
      <c r="E2972" s="8">
        <v>153</v>
      </c>
      <c r="F2972" t="s">
        <v>8220</v>
      </c>
      <c r="G2972" t="s">
        <v>8223</v>
      </c>
      <c r="H2972" t="s">
        <v>8245</v>
      </c>
      <c r="I2972">
        <v>1414354080</v>
      </c>
      <c r="J2972">
        <v>1411587606</v>
      </c>
      <c r="K2972" t="b">
        <v>0</v>
      </c>
      <c r="L2972">
        <v>4</v>
      </c>
      <c r="M2972" t="b">
        <v>0</v>
      </c>
      <c r="N2972" t="s">
        <v>8269</v>
      </c>
      <c r="O2972" s="12">
        <f t="shared" si="230"/>
        <v>15</v>
      </c>
      <c r="P2972">
        <f t="shared" si="231"/>
        <v>38.25</v>
      </c>
      <c r="Q2972" s="14" t="s">
        <v>8308</v>
      </c>
      <c r="R2972" t="s">
        <v>8309</v>
      </c>
      <c r="S2972" s="20">
        <f t="shared" si="232"/>
        <v>41906.819513888891</v>
      </c>
      <c r="T2972" s="20">
        <f t="shared" si="233"/>
        <v>41938.838888888888</v>
      </c>
      <c r="U2972">
        <f t="shared" si="234"/>
        <v>2014</v>
      </c>
    </row>
    <row r="2973" spans="1:21" ht="45" hidden="1" x14ac:dyDescent="0.25">
      <c r="A2973">
        <v>3972</v>
      </c>
      <c r="B2973" s="3" t="s">
        <v>3969</v>
      </c>
      <c r="C2973" s="10" t="s">
        <v>8079</v>
      </c>
      <c r="D2973" s="6">
        <v>1000</v>
      </c>
      <c r="E2973" s="8">
        <v>211</v>
      </c>
      <c r="F2973" t="s">
        <v>8220</v>
      </c>
      <c r="G2973" t="s">
        <v>8223</v>
      </c>
      <c r="H2973" t="s">
        <v>8245</v>
      </c>
      <c r="I2973">
        <v>1423186634</v>
      </c>
      <c r="J2973">
        <v>1418002634</v>
      </c>
      <c r="K2973" t="b">
        <v>0</v>
      </c>
      <c r="L2973">
        <v>8</v>
      </c>
      <c r="M2973" t="b">
        <v>0</v>
      </c>
      <c r="N2973" t="s">
        <v>8269</v>
      </c>
      <c r="O2973" s="12">
        <f t="shared" si="230"/>
        <v>21</v>
      </c>
      <c r="P2973">
        <f t="shared" si="231"/>
        <v>26.38</v>
      </c>
      <c r="Q2973" s="14" t="s">
        <v>8308</v>
      </c>
      <c r="R2973" t="s">
        <v>8309</v>
      </c>
      <c r="S2973" s="20">
        <f t="shared" si="232"/>
        <v>41981.067523148144</v>
      </c>
      <c r="T2973" s="20">
        <f t="shared" si="233"/>
        <v>42041.067523148144</v>
      </c>
      <c r="U2973">
        <f t="shared" si="234"/>
        <v>2014</v>
      </c>
    </row>
    <row r="2974" spans="1:21" ht="45" hidden="1" x14ac:dyDescent="0.25">
      <c r="A2974">
        <v>4070</v>
      </c>
      <c r="B2974" s="3" t="s">
        <v>4066</v>
      </c>
      <c r="C2974" s="10" t="s">
        <v>8173</v>
      </c>
      <c r="D2974" s="6">
        <v>1000</v>
      </c>
      <c r="E2974" s="8">
        <v>165</v>
      </c>
      <c r="F2974" t="s">
        <v>8220</v>
      </c>
      <c r="G2974" t="s">
        <v>8223</v>
      </c>
      <c r="H2974" t="s">
        <v>8245</v>
      </c>
      <c r="I2974">
        <v>1425178800</v>
      </c>
      <c r="J2974">
        <v>1422374420</v>
      </c>
      <c r="K2974" t="b">
        <v>0</v>
      </c>
      <c r="L2974">
        <v>6</v>
      </c>
      <c r="M2974" t="b">
        <v>0</v>
      </c>
      <c r="N2974" t="s">
        <v>8269</v>
      </c>
      <c r="O2974" s="12">
        <f t="shared" si="230"/>
        <v>17</v>
      </c>
      <c r="P2974">
        <f t="shared" si="231"/>
        <v>27.5</v>
      </c>
      <c r="Q2974" s="14" t="s">
        <v>8308</v>
      </c>
      <c r="R2974" t="s">
        <v>8309</v>
      </c>
      <c r="S2974" s="20">
        <f t="shared" si="232"/>
        <v>42031.666898148149</v>
      </c>
      <c r="T2974" s="20">
        <f t="shared" si="233"/>
        <v>42064.125</v>
      </c>
      <c r="U2974">
        <f t="shared" si="234"/>
        <v>2015</v>
      </c>
    </row>
    <row r="2975" spans="1:21" ht="60" hidden="1" x14ac:dyDescent="0.25">
      <c r="A2975">
        <v>4086</v>
      </c>
      <c r="B2975" s="3" t="s">
        <v>4082</v>
      </c>
      <c r="C2975" s="10" t="s">
        <v>8189</v>
      </c>
      <c r="D2975" s="6">
        <v>1000</v>
      </c>
      <c r="E2975" s="8">
        <v>47</v>
      </c>
      <c r="F2975" t="s">
        <v>8220</v>
      </c>
      <c r="G2975" t="s">
        <v>8223</v>
      </c>
      <c r="H2975" t="s">
        <v>8245</v>
      </c>
      <c r="I2975">
        <v>1448078400</v>
      </c>
      <c r="J2975">
        <v>1445985299</v>
      </c>
      <c r="K2975" t="b">
        <v>0</v>
      </c>
      <c r="L2975">
        <v>5</v>
      </c>
      <c r="M2975" t="b">
        <v>0</v>
      </c>
      <c r="N2975" t="s">
        <v>8269</v>
      </c>
      <c r="O2975" s="12">
        <f t="shared" si="230"/>
        <v>5</v>
      </c>
      <c r="P2975">
        <f t="shared" si="231"/>
        <v>9.4</v>
      </c>
      <c r="Q2975" s="14" t="s">
        <v>8308</v>
      </c>
      <c r="R2975" t="s">
        <v>8309</v>
      </c>
      <c r="S2975" s="20">
        <f t="shared" si="232"/>
        <v>42304.940960648149</v>
      </c>
      <c r="T2975" s="20">
        <f t="shared" si="233"/>
        <v>42329.166666666672</v>
      </c>
      <c r="U2975">
        <f t="shared" si="234"/>
        <v>2015</v>
      </c>
    </row>
    <row r="2976" spans="1:21" ht="45" hidden="1" x14ac:dyDescent="0.25">
      <c r="A2976">
        <v>4090</v>
      </c>
      <c r="B2976" s="3" t="s">
        <v>4086</v>
      </c>
      <c r="C2976" s="10" t="s">
        <v>8193</v>
      </c>
      <c r="D2976" s="6">
        <v>1000</v>
      </c>
      <c r="E2976" s="8">
        <v>32</v>
      </c>
      <c r="F2976" t="s">
        <v>8220</v>
      </c>
      <c r="G2976" t="s">
        <v>8223</v>
      </c>
      <c r="H2976" t="s">
        <v>8245</v>
      </c>
      <c r="I2976">
        <v>1438959600</v>
      </c>
      <c r="J2976">
        <v>1437754137</v>
      </c>
      <c r="K2976" t="b">
        <v>0</v>
      </c>
      <c r="L2976">
        <v>3</v>
      </c>
      <c r="M2976" t="b">
        <v>0</v>
      </c>
      <c r="N2976" t="s">
        <v>8269</v>
      </c>
      <c r="O2976" s="12">
        <f t="shared" si="230"/>
        <v>3</v>
      </c>
      <c r="P2976">
        <f t="shared" si="231"/>
        <v>10.67</v>
      </c>
      <c r="Q2976" s="14" t="s">
        <v>8308</v>
      </c>
      <c r="R2976" t="s">
        <v>8309</v>
      </c>
      <c r="S2976" s="20">
        <f t="shared" si="232"/>
        <v>42209.67288194444</v>
      </c>
      <c r="T2976" s="20">
        <f t="shared" si="233"/>
        <v>42223.625</v>
      </c>
      <c r="U2976">
        <f t="shared" si="234"/>
        <v>2015</v>
      </c>
    </row>
    <row r="2977" spans="1:21" ht="45" hidden="1" x14ac:dyDescent="0.25">
      <c r="A2977">
        <v>4103</v>
      </c>
      <c r="B2977" s="3" t="s">
        <v>4099</v>
      </c>
      <c r="C2977" s="10" t="s">
        <v>8206</v>
      </c>
      <c r="D2977" s="6">
        <v>1000</v>
      </c>
      <c r="E2977" s="8">
        <v>100</v>
      </c>
      <c r="F2977" t="s">
        <v>8220</v>
      </c>
      <c r="G2977" t="s">
        <v>8223</v>
      </c>
      <c r="H2977" t="s">
        <v>8245</v>
      </c>
      <c r="I2977">
        <v>1440613920</v>
      </c>
      <c r="J2977">
        <v>1435953566</v>
      </c>
      <c r="K2977" t="b">
        <v>0</v>
      </c>
      <c r="L2977">
        <v>6</v>
      </c>
      <c r="M2977" t="b">
        <v>0</v>
      </c>
      <c r="N2977" t="s">
        <v>8269</v>
      </c>
      <c r="O2977" s="12">
        <f t="shared" si="230"/>
        <v>10</v>
      </c>
      <c r="P2977">
        <f t="shared" si="231"/>
        <v>16.670000000000002</v>
      </c>
      <c r="Q2977" s="14" t="s">
        <v>8308</v>
      </c>
      <c r="R2977" t="s">
        <v>8309</v>
      </c>
      <c r="S2977" s="20">
        <f t="shared" si="232"/>
        <v>42188.83293981482</v>
      </c>
      <c r="T2977" s="20">
        <f t="shared" si="233"/>
        <v>42242.772222222222</v>
      </c>
      <c r="U2977">
        <f t="shared" si="234"/>
        <v>2015</v>
      </c>
    </row>
    <row r="2978" spans="1:21" ht="45" hidden="1" x14ac:dyDescent="0.25">
      <c r="A2978">
        <v>2976</v>
      </c>
      <c r="B2978" s="3" t="s">
        <v>2976</v>
      </c>
      <c r="C2978" s="10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230"/>
        <v>171</v>
      </c>
      <c r="P2978">
        <f t="shared" si="231"/>
        <v>8.57</v>
      </c>
      <c r="Q2978" s="14" t="s">
        <v>8308</v>
      </c>
      <c r="R2978" t="s">
        <v>8309</v>
      </c>
      <c r="S2978" s="20">
        <f t="shared" si="232"/>
        <v>42425.730671296296</v>
      </c>
      <c r="T2978" s="20">
        <f t="shared" si="233"/>
        <v>42442.5</v>
      </c>
      <c r="U2978">
        <f t="shared" si="234"/>
        <v>2016</v>
      </c>
    </row>
    <row r="2979" spans="1:21" ht="45" x14ac:dyDescent="0.25">
      <c r="A2979">
        <v>3317</v>
      </c>
      <c r="B2979" s="3" t="s">
        <v>3317</v>
      </c>
      <c r="C2979" s="10" t="s">
        <v>7427</v>
      </c>
      <c r="D2979" s="6">
        <v>1050</v>
      </c>
      <c r="E2979" s="8">
        <v>1115</v>
      </c>
      <c r="F2979" t="s">
        <v>8218</v>
      </c>
      <c r="G2979" t="s">
        <v>8223</v>
      </c>
      <c r="H2979" t="s">
        <v>8245</v>
      </c>
      <c r="I2979">
        <v>1465347424</v>
      </c>
      <c r="J2979">
        <v>1462755424</v>
      </c>
      <c r="K2979" t="b">
        <v>0</v>
      </c>
      <c r="L2979">
        <v>18</v>
      </c>
      <c r="M2979" t="b">
        <v>1</v>
      </c>
      <c r="N2979" t="s">
        <v>8269</v>
      </c>
      <c r="O2979" s="12">
        <f t="shared" si="230"/>
        <v>106</v>
      </c>
      <c r="P2979">
        <f t="shared" si="231"/>
        <v>61.94</v>
      </c>
      <c r="Q2979" s="14" t="s">
        <v>8308</v>
      </c>
      <c r="R2979" t="s">
        <v>8309</v>
      </c>
      <c r="S2979" s="20">
        <f t="shared" si="232"/>
        <v>42499.039629629624</v>
      </c>
      <c r="T2979" s="20">
        <f t="shared" si="233"/>
        <v>42529.039629629624</v>
      </c>
      <c r="U2979">
        <f t="shared" si="234"/>
        <v>2016</v>
      </c>
    </row>
    <row r="2980" spans="1:21" ht="60" x14ac:dyDescent="0.25">
      <c r="A2980">
        <v>3703</v>
      </c>
      <c r="B2980" s="3" t="s">
        <v>3700</v>
      </c>
      <c r="C2980" s="10" t="s">
        <v>7813</v>
      </c>
      <c r="D2980" s="6">
        <v>1050</v>
      </c>
      <c r="E2980" s="8">
        <v>1296</v>
      </c>
      <c r="F2980" t="s">
        <v>8218</v>
      </c>
      <c r="G2980" t="s">
        <v>8223</v>
      </c>
      <c r="H2980" t="s">
        <v>8245</v>
      </c>
      <c r="I2980">
        <v>1471071540</v>
      </c>
      <c r="J2980">
        <v>1467720388</v>
      </c>
      <c r="K2980" t="b">
        <v>0</v>
      </c>
      <c r="L2980">
        <v>30</v>
      </c>
      <c r="M2980" t="b">
        <v>1</v>
      </c>
      <c r="N2980" t="s">
        <v>8269</v>
      </c>
      <c r="O2980" s="12">
        <f t="shared" si="230"/>
        <v>123</v>
      </c>
      <c r="P2980">
        <f t="shared" si="231"/>
        <v>43.2</v>
      </c>
      <c r="Q2980" s="14" t="s">
        <v>8308</v>
      </c>
      <c r="R2980" t="s">
        <v>8309</v>
      </c>
      <c r="S2980" s="20">
        <f t="shared" si="232"/>
        <v>42556.504490740743</v>
      </c>
      <c r="T2980" s="20">
        <f t="shared" si="233"/>
        <v>42595.290972222225</v>
      </c>
      <c r="U2980">
        <f t="shared" si="234"/>
        <v>2016</v>
      </c>
    </row>
    <row r="2981" spans="1:21" ht="60" x14ac:dyDescent="0.25">
      <c r="A2981">
        <v>3546</v>
      </c>
      <c r="B2981" s="3" t="s">
        <v>3545</v>
      </c>
      <c r="C2981" s="10" t="s">
        <v>7656</v>
      </c>
      <c r="D2981" s="6">
        <v>1100</v>
      </c>
      <c r="E2981" s="8">
        <v>1125</v>
      </c>
      <c r="F2981" t="s">
        <v>8218</v>
      </c>
      <c r="G2981" t="s">
        <v>8223</v>
      </c>
      <c r="H2981" t="s">
        <v>8245</v>
      </c>
      <c r="I2981">
        <v>1427860740</v>
      </c>
      <c r="J2981">
        <v>1426002684</v>
      </c>
      <c r="K2981" t="b">
        <v>0</v>
      </c>
      <c r="L2981">
        <v>19</v>
      </c>
      <c r="M2981" t="b">
        <v>1</v>
      </c>
      <c r="N2981" t="s">
        <v>8269</v>
      </c>
      <c r="O2981" s="12">
        <f t="shared" si="230"/>
        <v>102</v>
      </c>
      <c r="P2981">
        <f t="shared" si="231"/>
        <v>59.21</v>
      </c>
      <c r="Q2981" s="14" t="s">
        <v>8308</v>
      </c>
      <c r="R2981" t="s">
        <v>8309</v>
      </c>
      <c r="S2981" s="20">
        <f t="shared" si="232"/>
        <v>42073.660694444443</v>
      </c>
      <c r="T2981" s="20">
        <f t="shared" si="233"/>
        <v>42095.165972222225</v>
      </c>
      <c r="U2981">
        <f t="shared" si="234"/>
        <v>2015</v>
      </c>
    </row>
    <row r="2982" spans="1:21" ht="30" x14ac:dyDescent="0.25">
      <c r="A2982">
        <v>528</v>
      </c>
      <c r="B2982" s="3" t="s">
        <v>529</v>
      </c>
      <c r="C2982" s="10" t="s">
        <v>4638</v>
      </c>
      <c r="D2982" s="6">
        <v>1150</v>
      </c>
      <c r="E2982" s="8">
        <v>1330</v>
      </c>
      <c r="F2982" t="s">
        <v>8218</v>
      </c>
      <c r="G2982" t="s">
        <v>8223</v>
      </c>
      <c r="H2982" t="s">
        <v>8245</v>
      </c>
      <c r="I2982">
        <v>1434921600</v>
      </c>
      <c r="J2982">
        <v>1433109907</v>
      </c>
      <c r="K2982" t="b">
        <v>0</v>
      </c>
      <c r="L2982">
        <v>30</v>
      </c>
      <c r="M2982" t="b">
        <v>1</v>
      </c>
      <c r="N2982" t="s">
        <v>8269</v>
      </c>
      <c r="O2982" s="12">
        <f t="shared" si="230"/>
        <v>116</v>
      </c>
      <c r="P2982">
        <f t="shared" si="231"/>
        <v>44.33</v>
      </c>
      <c r="Q2982" s="14" t="s">
        <v>8308</v>
      </c>
      <c r="R2982" t="s">
        <v>8309</v>
      </c>
      <c r="S2982" s="20">
        <f t="shared" si="232"/>
        <v>42155.920219907406</v>
      </c>
      <c r="T2982" s="20">
        <f t="shared" si="233"/>
        <v>42176.888888888891</v>
      </c>
      <c r="U298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10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230"/>
        <v>129</v>
      </c>
      <c r="P2983">
        <f t="shared" si="231"/>
        <v>53.16</v>
      </c>
      <c r="Q2983" s="14" t="s">
        <v>8308</v>
      </c>
      <c r="R2983" t="s">
        <v>8310</v>
      </c>
      <c r="S2983" s="20">
        <f t="shared" si="232"/>
        <v>42225.559675925921</v>
      </c>
      <c r="T2983" s="20">
        <f t="shared" si="233"/>
        <v>42270.559675925921</v>
      </c>
      <c r="U2983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10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230"/>
        <v>102</v>
      </c>
      <c r="P2984">
        <f t="shared" si="231"/>
        <v>86.49</v>
      </c>
      <c r="Q2984" s="14" t="s">
        <v>8308</v>
      </c>
      <c r="R2984" t="s">
        <v>8310</v>
      </c>
      <c r="S2984" s="20">
        <f t="shared" si="232"/>
        <v>42381.686840277776</v>
      </c>
      <c r="T2984" s="20">
        <f t="shared" si="233"/>
        <v>42411.686840277776</v>
      </c>
      <c r="U2984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10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230"/>
        <v>147</v>
      </c>
      <c r="P2985">
        <f t="shared" si="231"/>
        <v>155.24</v>
      </c>
      <c r="Q2985" s="14" t="s">
        <v>8308</v>
      </c>
      <c r="R2985" t="s">
        <v>8310</v>
      </c>
      <c r="S2985" s="20">
        <f t="shared" si="232"/>
        <v>41894.632361111115</v>
      </c>
      <c r="T2985" s="20">
        <f t="shared" si="233"/>
        <v>41954.674027777779</v>
      </c>
      <c r="U2985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10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230"/>
        <v>100</v>
      </c>
      <c r="P2986">
        <f t="shared" si="231"/>
        <v>115.08</v>
      </c>
      <c r="Q2986" s="14" t="s">
        <v>8308</v>
      </c>
      <c r="R2986" t="s">
        <v>8310</v>
      </c>
      <c r="S2986" s="20">
        <f t="shared" si="232"/>
        <v>42576.278715277775</v>
      </c>
      <c r="T2986" s="20">
        <f t="shared" si="233"/>
        <v>42606.278715277775</v>
      </c>
      <c r="U2986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10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230"/>
        <v>122</v>
      </c>
      <c r="P2987">
        <f t="shared" si="231"/>
        <v>109.59</v>
      </c>
      <c r="Q2987" s="14" t="s">
        <v>8308</v>
      </c>
      <c r="R2987" t="s">
        <v>8310</v>
      </c>
      <c r="S2987" s="20">
        <f t="shared" si="232"/>
        <v>42654.973703703698</v>
      </c>
      <c r="T2987" s="20">
        <f t="shared" si="233"/>
        <v>42674.166666666672</v>
      </c>
      <c r="U2987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10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230"/>
        <v>106</v>
      </c>
      <c r="P2988">
        <f t="shared" si="231"/>
        <v>45.21</v>
      </c>
      <c r="Q2988" s="14" t="s">
        <v>8308</v>
      </c>
      <c r="R2988" t="s">
        <v>8310</v>
      </c>
      <c r="S2988" s="20">
        <f t="shared" si="232"/>
        <v>42431.500069444446</v>
      </c>
      <c r="T2988" s="20">
        <f t="shared" si="233"/>
        <v>42491.458402777775</v>
      </c>
      <c r="U2988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10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230"/>
        <v>110</v>
      </c>
      <c r="P2989">
        <f t="shared" si="231"/>
        <v>104.15</v>
      </c>
      <c r="Q2989" s="14" t="s">
        <v>8308</v>
      </c>
      <c r="R2989" t="s">
        <v>8310</v>
      </c>
      <c r="S2989" s="20">
        <f t="shared" si="232"/>
        <v>42627.307303240741</v>
      </c>
      <c r="T2989" s="20">
        <f t="shared" si="233"/>
        <v>42656</v>
      </c>
      <c r="U2989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10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230"/>
        <v>100</v>
      </c>
      <c r="P2990">
        <f t="shared" si="231"/>
        <v>35.71</v>
      </c>
      <c r="Q2990" s="14" t="s">
        <v>8308</v>
      </c>
      <c r="R2990" t="s">
        <v>8310</v>
      </c>
      <c r="S2990" s="20">
        <f t="shared" si="232"/>
        <v>42511.362048611118</v>
      </c>
      <c r="T2990" s="20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10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230"/>
        <v>177</v>
      </c>
      <c r="P2991">
        <f t="shared" si="231"/>
        <v>97</v>
      </c>
      <c r="Q2991" s="14" t="s">
        <v>8308</v>
      </c>
      <c r="R2991" t="s">
        <v>8310</v>
      </c>
      <c r="S2991" s="20">
        <f t="shared" si="232"/>
        <v>42337.02039351852</v>
      </c>
      <c r="T2991" s="20">
        <f t="shared" si="233"/>
        <v>42359.207638888889</v>
      </c>
      <c r="U2991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10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230"/>
        <v>100</v>
      </c>
      <c r="P2992">
        <f t="shared" si="231"/>
        <v>370.37</v>
      </c>
      <c r="Q2992" s="14" t="s">
        <v>8308</v>
      </c>
      <c r="R2992" t="s">
        <v>8310</v>
      </c>
      <c r="S2992" s="20">
        <f t="shared" si="232"/>
        <v>42341.57430555555</v>
      </c>
      <c r="T2992" s="20">
        <f t="shared" si="233"/>
        <v>42376.57430555555</v>
      </c>
      <c r="U299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10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230"/>
        <v>103</v>
      </c>
      <c r="P2993">
        <f t="shared" si="231"/>
        <v>94.41</v>
      </c>
      <c r="Q2993" s="14" t="s">
        <v>8308</v>
      </c>
      <c r="R2993" t="s">
        <v>8310</v>
      </c>
      <c r="S2993" s="20">
        <f t="shared" si="232"/>
        <v>42740.837152777778</v>
      </c>
      <c r="T2993" s="20">
        <f t="shared" si="233"/>
        <v>42762.837152777778</v>
      </c>
      <c r="U2993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10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230"/>
        <v>105</v>
      </c>
      <c r="P2994">
        <f t="shared" si="231"/>
        <v>48.98</v>
      </c>
      <c r="Q2994" s="14" t="s">
        <v>8308</v>
      </c>
      <c r="R2994" t="s">
        <v>8310</v>
      </c>
      <c r="S2994" s="20">
        <f t="shared" si="232"/>
        <v>42622.767476851848</v>
      </c>
      <c r="T2994" s="20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10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230"/>
        <v>100</v>
      </c>
      <c r="P2995">
        <f t="shared" si="231"/>
        <v>45.59</v>
      </c>
      <c r="Q2995" s="14" t="s">
        <v>8308</v>
      </c>
      <c r="R2995" t="s">
        <v>8310</v>
      </c>
      <c r="S2995" s="20">
        <f t="shared" si="232"/>
        <v>42390.838738425926</v>
      </c>
      <c r="T2995" s="20">
        <f t="shared" si="233"/>
        <v>42420.838738425926</v>
      </c>
      <c r="U2995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10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230"/>
        <v>458</v>
      </c>
      <c r="P2996">
        <f t="shared" si="231"/>
        <v>23.28</v>
      </c>
      <c r="Q2996" s="14" t="s">
        <v>8308</v>
      </c>
      <c r="R2996" t="s">
        <v>8310</v>
      </c>
      <c r="S2996" s="20">
        <f t="shared" si="232"/>
        <v>41885.478842592594</v>
      </c>
      <c r="T2996" s="20">
        <f t="shared" si="233"/>
        <v>41915.478842592594</v>
      </c>
      <c r="U2996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10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230"/>
        <v>105</v>
      </c>
      <c r="P2997">
        <f t="shared" si="231"/>
        <v>63.23</v>
      </c>
      <c r="Q2997" s="14" t="s">
        <v>8308</v>
      </c>
      <c r="R2997" t="s">
        <v>8310</v>
      </c>
      <c r="S2997" s="20">
        <f t="shared" si="232"/>
        <v>42724.665173611109</v>
      </c>
      <c r="T2997" s="20">
        <f t="shared" si="233"/>
        <v>42754.665173611109</v>
      </c>
      <c r="U2997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10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230"/>
        <v>172</v>
      </c>
      <c r="P2998">
        <f t="shared" si="231"/>
        <v>153.52000000000001</v>
      </c>
      <c r="Q2998" s="14" t="s">
        <v>8308</v>
      </c>
      <c r="R2998" t="s">
        <v>8310</v>
      </c>
      <c r="S2998" s="20">
        <f t="shared" si="232"/>
        <v>42090.912500000006</v>
      </c>
      <c r="T2998" s="20">
        <f t="shared" si="233"/>
        <v>42150.912500000006</v>
      </c>
      <c r="U2998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10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230"/>
        <v>104</v>
      </c>
      <c r="P2999">
        <f t="shared" si="231"/>
        <v>90.2</v>
      </c>
      <c r="Q2999" s="14" t="s">
        <v>8308</v>
      </c>
      <c r="R2999" t="s">
        <v>8310</v>
      </c>
      <c r="S2999" s="20">
        <f t="shared" si="232"/>
        <v>42775.733715277776</v>
      </c>
      <c r="T2999" s="20">
        <f t="shared" si="233"/>
        <v>42793.207638888889</v>
      </c>
      <c r="U2999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10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230"/>
        <v>103</v>
      </c>
      <c r="P3000">
        <f t="shared" si="231"/>
        <v>118.97</v>
      </c>
      <c r="Q3000" s="14" t="s">
        <v>8308</v>
      </c>
      <c r="R3000" t="s">
        <v>8310</v>
      </c>
      <c r="S3000" s="20">
        <f t="shared" si="232"/>
        <v>41778.193622685183</v>
      </c>
      <c r="T3000" s="20">
        <f t="shared" si="233"/>
        <v>41806.184027777781</v>
      </c>
      <c r="U3000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10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230"/>
        <v>119</v>
      </c>
      <c r="P3001">
        <f t="shared" si="231"/>
        <v>80.25</v>
      </c>
      <c r="Q3001" s="14" t="s">
        <v>8308</v>
      </c>
      <c r="R3001" t="s">
        <v>8310</v>
      </c>
      <c r="S3001" s="20">
        <f t="shared" si="232"/>
        <v>42780.740277777775</v>
      </c>
      <c r="T3001" s="20">
        <f t="shared" si="233"/>
        <v>42795.083333333328</v>
      </c>
      <c r="U3001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10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230"/>
        <v>100</v>
      </c>
      <c r="P3002">
        <f t="shared" si="231"/>
        <v>62.5</v>
      </c>
      <c r="Q3002" s="14" t="s">
        <v>8308</v>
      </c>
      <c r="R3002" t="s">
        <v>8310</v>
      </c>
      <c r="S3002" s="20">
        <f t="shared" si="232"/>
        <v>42752.827199074076</v>
      </c>
      <c r="T3002" s="20">
        <f t="shared" si="233"/>
        <v>42766.75</v>
      </c>
      <c r="U300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10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230"/>
        <v>319</v>
      </c>
      <c r="P3003">
        <f t="shared" si="231"/>
        <v>131.38</v>
      </c>
      <c r="Q3003" s="14" t="s">
        <v>8308</v>
      </c>
      <c r="R3003" t="s">
        <v>8310</v>
      </c>
      <c r="S3003" s="20">
        <f t="shared" si="232"/>
        <v>42534.895625000005</v>
      </c>
      <c r="T3003" s="20">
        <f t="shared" si="233"/>
        <v>42564.895625000005</v>
      </c>
      <c r="U3003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10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230"/>
        <v>109</v>
      </c>
      <c r="P3004">
        <f t="shared" si="231"/>
        <v>73.03</v>
      </c>
      <c r="Q3004" s="14" t="s">
        <v>8308</v>
      </c>
      <c r="R3004" t="s">
        <v>8310</v>
      </c>
      <c r="S3004" s="20">
        <f t="shared" si="232"/>
        <v>41239.83625</v>
      </c>
      <c r="T3004" s="20">
        <f t="shared" si="233"/>
        <v>41269.83625</v>
      </c>
      <c r="U3004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10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230"/>
        <v>101</v>
      </c>
      <c r="P3005">
        <f t="shared" si="231"/>
        <v>178.53</v>
      </c>
      <c r="Q3005" s="14" t="s">
        <v>8308</v>
      </c>
      <c r="R3005" t="s">
        <v>8310</v>
      </c>
      <c r="S3005" s="20">
        <f t="shared" si="232"/>
        <v>42398.849259259259</v>
      </c>
      <c r="T3005" s="20">
        <f t="shared" si="233"/>
        <v>42430.249305555553</v>
      </c>
      <c r="U3005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10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230"/>
        <v>113</v>
      </c>
      <c r="P3006">
        <f t="shared" si="231"/>
        <v>162.91</v>
      </c>
      <c r="Q3006" s="14" t="s">
        <v>8308</v>
      </c>
      <c r="R3006" t="s">
        <v>8310</v>
      </c>
      <c r="S3006" s="20">
        <f t="shared" si="232"/>
        <v>41928.881064814814</v>
      </c>
      <c r="T3006" s="20">
        <f t="shared" si="233"/>
        <v>41958.922731481478</v>
      </c>
      <c r="U3006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10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230"/>
        <v>120</v>
      </c>
      <c r="P3007">
        <f t="shared" si="231"/>
        <v>108.24</v>
      </c>
      <c r="Q3007" s="14" t="s">
        <v>8308</v>
      </c>
      <c r="R3007" t="s">
        <v>8310</v>
      </c>
      <c r="S3007" s="20">
        <f t="shared" si="232"/>
        <v>41888.674826388888</v>
      </c>
      <c r="T3007" s="20">
        <f t="shared" si="233"/>
        <v>41918.674826388888</v>
      </c>
      <c r="U3007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10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230"/>
        <v>108</v>
      </c>
      <c r="P3008">
        <f t="shared" si="231"/>
        <v>88.87</v>
      </c>
      <c r="Q3008" s="14" t="s">
        <v>8308</v>
      </c>
      <c r="R3008" t="s">
        <v>8310</v>
      </c>
      <c r="S3008" s="20">
        <f t="shared" si="232"/>
        <v>41957.756840277783</v>
      </c>
      <c r="T3008" s="20">
        <f t="shared" si="233"/>
        <v>41987.756840277783</v>
      </c>
      <c r="U3008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10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230"/>
        <v>180</v>
      </c>
      <c r="P3009">
        <f t="shared" si="231"/>
        <v>54</v>
      </c>
      <c r="Q3009" s="14" t="s">
        <v>8308</v>
      </c>
      <c r="R3009" t="s">
        <v>8310</v>
      </c>
      <c r="S3009" s="20">
        <f t="shared" si="232"/>
        <v>42098.216238425928</v>
      </c>
      <c r="T3009" s="20">
        <f t="shared" si="233"/>
        <v>42119.216238425928</v>
      </c>
      <c r="U3009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10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ref="O3010:O3073" si="235">ROUND(E3010/D3010*100,0)</f>
        <v>101</v>
      </c>
      <c r="P3010">
        <f t="shared" ref="P3010:P3073" si="236">IFERROR(ROUND(E3010/L3010,2),0)</f>
        <v>116.73</v>
      </c>
      <c r="Q3010" s="14" t="s">
        <v>8308</v>
      </c>
      <c r="R3010" t="s">
        <v>8310</v>
      </c>
      <c r="S3010" s="20">
        <f t="shared" ref="S3010:S3073" si="237">(((J3010/60)/60)/24)+DATE(1970,1,1)</f>
        <v>42360.212025462963</v>
      </c>
      <c r="T3010" s="20">
        <f t="shared" ref="T3010:T3073" si="238">(((I3010/60)/60)/24)+DATE(1970,1,1)</f>
        <v>42390.212025462963</v>
      </c>
      <c r="U3010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10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si="235"/>
        <v>120</v>
      </c>
      <c r="P3011">
        <f t="shared" si="236"/>
        <v>233.9</v>
      </c>
      <c r="Q3011" s="14" t="s">
        <v>8308</v>
      </c>
      <c r="R3011" t="s">
        <v>8310</v>
      </c>
      <c r="S3011" s="20">
        <f t="shared" si="237"/>
        <v>41939.569907407407</v>
      </c>
      <c r="T3011" s="20">
        <f t="shared" si="238"/>
        <v>41969.611574074079</v>
      </c>
      <c r="U3011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10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235"/>
        <v>158</v>
      </c>
      <c r="P3012">
        <f t="shared" si="236"/>
        <v>158</v>
      </c>
      <c r="Q3012" s="14" t="s">
        <v>8308</v>
      </c>
      <c r="R3012" t="s">
        <v>8310</v>
      </c>
      <c r="S3012" s="20">
        <f t="shared" si="237"/>
        <v>41996.832395833335</v>
      </c>
      <c r="T3012" s="20">
        <f t="shared" si="238"/>
        <v>42056.832395833335</v>
      </c>
      <c r="U301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10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235"/>
        <v>124</v>
      </c>
      <c r="P3013">
        <f t="shared" si="236"/>
        <v>14.84</v>
      </c>
      <c r="Q3013" s="14" t="s">
        <v>8308</v>
      </c>
      <c r="R3013" t="s">
        <v>8310</v>
      </c>
      <c r="S3013" s="20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10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235"/>
        <v>117</v>
      </c>
      <c r="P3014">
        <f t="shared" si="236"/>
        <v>85.18</v>
      </c>
      <c r="Q3014" s="14" t="s">
        <v>8308</v>
      </c>
      <c r="R3014" t="s">
        <v>8310</v>
      </c>
      <c r="S3014" s="20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10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235"/>
        <v>157</v>
      </c>
      <c r="P3015">
        <f t="shared" si="236"/>
        <v>146.69</v>
      </c>
      <c r="Q3015" s="14" t="s">
        <v>8308</v>
      </c>
      <c r="R3015" t="s">
        <v>8310</v>
      </c>
      <c r="S3015" s="20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10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235"/>
        <v>113</v>
      </c>
      <c r="P3016">
        <f t="shared" si="236"/>
        <v>50.76</v>
      </c>
      <c r="Q3016" s="14" t="s">
        <v>8308</v>
      </c>
      <c r="R3016" t="s">
        <v>8310</v>
      </c>
      <c r="S3016" s="20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10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235"/>
        <v>103</v>
      </c>
      <c r="P3017">
        <f t="shared" si="236"/>
        <v>87.7</v>
      </c>
      <c r="Q3017" s="14" t="s">
        <v>8308</v>
      </c>
      <c r="R3017" t="s">
        <v>8310</v>
      </c>
      <c r="S3017" s="20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10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235"/>
        <v>103</v>
      </c>
      <c r="P3018">
        <f t="shared" si="236"/>
        <v>242.28</v>
      </c>
      <c r="Q3018" s="14" t="s">
        <v>8308</v>
      </c>
      <c r="R3018" t="s">
        <v>8310</v>
      </c>
      <c r="S3018" s="20">
        <f t="shared" si="237"/>
        <v>41778.548055555555</v>
      </c>
      <c r="T3018" s="20">
        <f t="shared" si="238"/>
        <v>41838.548055555555</v>
      </c>
      <c r="U3018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10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235"/>
        <v>106</v>
      </c>
      <c r="P3019">
        <f t="shared" si="236"/>
        <v>146.44999999999999</v>
      </c>
      <c r="Q3019" s="14" t="s">
        <v>8308</v>
      </c>
      <c r="R3019" t="s">
        <v>8310</v>
      </c>
      <c r="S3019" s="20">
        <f t="shared" si="237"/>
        <v>41841.850034722222</v>
      </c>
      <c r="T3019" s="20">
        <f t="shared" si="238"/>
        <v>41871.850034722222</v>
      </c>
      <c r="U3019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10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235"/>
        <v>101</v>
      </c>
      <c r="P3020">
        <f t="shared" si="236"/>
        <v>103.17</v>
      </c>
      <c r="Q3020" s="14" t="s">
        <v>8308</v>
      </c>
      <c r="R3020" t="s">
        <v>8310</v>
      </c>
      <c r="S3020" s="20">
        <f t="shared" si="237"/>
        <v>42163.29833333334</v>
      </c>
      <c r="T3020" s="20">
        <f t="shared" si="238"/>
        <v>42205.916666666672</v>
      </c>
      <c r="U3020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10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235"/>
        <v>121</v>
      </c>
      <c r="P3021">
        <f t="shared" si="236"/>
        <v>80.459999999999994</v>
      </c>
      <c r="Q3021" s="14" t="s">
        <v>8308</v>
      </c>
      <c r="R3021" t="s">
        <v>8310</v>
      </c>
      <c r="S3021" s="20">
        <f t="shared" si="237"/>
        <v>41758.833564814813</v>
      </c>
      <c r="T3021" s="20">
        <f t="shared" si="238"/>
        <v>41786.125</v>
      </c>
      <c r="U3021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10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235"/>
        <v>101</v>
      </c>
      <c r="P3022">
        <f t="shared" si="236"/>
        <v>234.67</v>
      </c>
      <c r="Q3022" s="14" t="s">
        <v>8308</v>
      </c>
      <c r="R3022" t="s">
        <v>8310</v>
      </c>
      <c r="S3022" s="20">
        <f t="shared" si="237"/>
        <v>42170.846446759257</v>
      </c>
      <c r="T3022" s="20">
        <f t="shared" si="238"/>
        <v>42230.846446759257</v>
      </c>
      <c r="U30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10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235"/>
        <v>116</v>
      </c>
      <c r="P3023">
        <f t="shared" si="236"/>
        <v>50.69</v>
      </c>
      <c r="Q3023" s="14" t="s">
        <v>8308</v>
      </c>
      <c r="R3023" t="s">
        <v>8310</v>
      </c>
      <c r="S3023" s="20">
        <f t="shared" si="237"/>
        <v>42660.618854166663</v>
      </c>
      <c r="T3023" s="20">
        <f t="shared" si="238"/>
        <v>42696.249305555553</v>
      </c>
      <c r="U3023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10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235"/>
        <v>101</v>
      </c>
      <c r="P3024">
        <f t="shared" si="236"/>
        <v>162.71</v>
      </c>
      <c r="Q3024" s="14" t="s">
        <v>8308</v>
      </c>
      <c r="R3024" t="s">
        <v>8310</v>
      </c>
      <c r="S3024" s="20">
        <f t="shared" si="237"/>
        <v>42564.95380787037</v>
      </c>
      <c r="T3024" s="20">
        <f t="shared" si="238"/>
        <v>42609.95380787037</v>
      </c>
      <c r="U3024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10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235"/>
        <v>103</v>
      </c>
      <c r="P3025">
        <f t="shared" si="236"/>
        <v>120.17</v>
      </c>
      <c r="Q3025" s="14" t="s">
        <v>8308</v>
      </c>
      <c r="R3025" t="s">
        <v>8310</v>
      </c>
      <c r="S3025" s="20">
        <f t="shared" si="237"/>
        <v>42121.675763888896</v>
      </c>
      <c r="T3025" s="20">
        <f t="shared" si="238"/>
        <v>42166.675763888896</v>
      </c>
      <c r="U3025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10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235"/>
        <v>246</v>
      </c>
      <c r="P3026">
        <f t="shared" si="236"/>
        <v>67.7</v>
      </c>
      <c r="Q3026" s="14" t="s">
        <v>8308</v>
      </c>
      <c r="R3026" t="s">
        <v>8310</v>
      </c>
      <c r="S3026" s="20">
        <f t="shared" si="237"/>
        <v>41158.993923611109</v>
      </c>
      <c r="T3026" s="20">
        <f t="shared" si="238"/>
        <v>41188.993923611109</v>
      </c>
      <c r="U3026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10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235"/>
        <v>302</v>
      </c>
      <c r="P3027">
        <f t="shared" si="236"/>
        <v>52.1</v>
      </c>
      <c r="Q3027" s="14" t="s">
        <v>8308</v>
      </c>
      <c r="R3027" t="s">
        <v>8310</v>
      </c>
      <c r="S3027" s="20">
        <f t="shared" si="237"/>
        <v>41761.509409722225</v>
      </c>
      <c r="T3027" s="20">
        <f t="shared" si="238"/>
        <v>41789.666666666664</v>
      </c>
      <c r="U3027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10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235"/>
        <v>143</v>
      </c>
      <c r="P3028">
        <f t="shared" si="236"/>
        <v>51.6</v>
      </c>
      <c r="Q3028" s="14" t="s">
        <v>8308</v>
      </c>
      <c r="R3028" t="s">
        <v>8310</v>
      </c>
      <c r="S3028" s="20">
        <f t="shared" si="237"/>
        <v>42783.459398148145</v>
      </c>
      <c r="T3028" s="20">
        <f t="shared" si="238"/>
        <v>42797.459398148145</v>
      </c>
      <c r="U3028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10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235"/>
        <v>131</v>
      </c>
      <c r="P3029">
        <f t="shared" si="236"/>
        <v>164.3</v>
      </c>
      <c r="Q3029" s="14" t="s">
        <v>8308</v>
      </c>
      <c r="R3029" t="s">
        <v>8310</v>
      </c>
      <c r="S3029" s="20">
        <f t="shared" si="237"/>
        <v>42053.704293981486</v>
      </c>
      <c r="T3029" s="20">
        <f t="shared" si="238"/>
        <v>42083.662627314814</v>
      </c>
      <c r="U3029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10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235"/>
        <v>168</v>
      </c>
      <c r="P3030">
        <f t="shared" si="236"/>
        <v>84.86</v>
      </c>
      <c r="Q3030" s="14" t="s">
        <v>8308</v>
      </c>
      <c r="R3030" t="s">
        <v>8310</v>
      </c>
      <c r="S3030" s="20">
        <f t="shared" si="237"/>
        <v>42567.264178240745</v>
      </c>
      <c r="T3030" s="20">
        <f t="shared" si="238"/>
        <v>42597.264178240745</v>
      </c>
      <c r="U3030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10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235"/>
        <v>110</v>
      </c>
      <c r="P3031">
        <f t="shared" si="236"/>
        <v>94.55</v>
      </c>
      <c r="Q3031" s="14" t="s">
        <v>8308</v>
      </c>
      <c r="R3031" t="s">
        <v>8310</v>
      </c>
      <c r="S3031" s="20">
        <f t="shared" si="237"/>
        <v>41932.708877314813</v>
      </c>
      <c r="T3031" s="20">
        <f t="shared" si="238"/>
        <v>41961.190972222219</v>
      </c>
      <c r="U3031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10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235"/>
        <v>107</v>
      </c>
      <c r="P3032">
        <f t="shared" si="236"/>
        <v>45.54</v>
      </c>
      <c r="Q3032" s="14" t="s">
        <v>8308</v>
      </c>
      <c r="R3032" t="s">
        <v>8310</v>
      </c>
      <c r="S3032" s="20">
        <f t="shared" si="237"/>
        <v>42233.747349537036</v>
      </c>
      <c r="T3032" s="20">
        <f t="shared" si="238"/>
        <v>42263.747349537036</v>
      </c>
      <c r="U303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10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235"/>
        <v>100</v>
      </c>
      <c r="P3033">
        <f t="shared" si="236"/>
        <v>51.72</v>
      </c>
      <c r="Q3033" s="14" t="s">
        <v>8308</v>
      </c>
      <c r="R3033" t="s">
        <v>8310</v>
      </c>
      <c r="S3033" s="20">
        <f t="shared" si="237"/>
        <v>42597.882488425923</v>
      </c>
      <c r="T3033" s="20">
        <f t="shared" si="238"/>
        <v>42657.882488425923</v>
      </c>
      <c r="U3033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10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235"/>
        <v>127</v>
      </c>
      <c r="P3034">
        <f t="shared" si="236"/>
        <v>50.88</v>
      </c>
      <c r="Q3034" s="14" t="s">
        <v>8308</v>
      </c>
      <c r="R3034" t="s">
        <v>8310</v>
      </c>
      <c r="S3034" s="20">
        <f t="shared" si="237"/>
        <v>42228.044664351852</v>
      </c>
      <c r="T3034" s="20">
        <f t="shared" si="238"/>
        <v>42258.044664351852</v>
      </c>
      <c r="U3034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10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235"/>
        <v>147</v>
      </c>
      <c r="P3035">
        <f t="shared" si="236"/>
        <v>191.13</v>
      </c>
      <c r="Q3035" s="14" t="s">
        <v>8308</v>
      </c>
      <c r="R3035" t="s">
        <v>8310</v>
      </c>
      <c r="S3035" s="20">
        <f t="shared" si="237"/>
        <v>42570.110243055555</v>
      </c>
      <c r="T3035" s="20">
        <f t="shared" si="238"/>
        <v>42600.110243055555</v>
      </c>
      <c r="U3035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10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235"/>
        <v>113</v>
      </c>
      <c r="P3036">
        <f t="shared" si="236"/>
        <v>89.31</v>
      </c>
      <c r="Q3036" s="14" t="s">
        <v>8308</v>
      </c>
      <c r="R3036" t="s">
        <v>8310</v>
      </c>
      <c r="S3036" s="20">
        <f t="shared" si="237"/>
        <v>42644.535358796296</v>
      </c>
      <c r="T3036" s="20">
        <f t="shared" si="238"/>
        <v>42675.165972222225</v>
      </c>
      <c r="U3036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10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235"/>
        <v>109</v>
      </c>
      <c r="P3037">
        <f t="shared" si="236"/>
        <v>88.59</v>
      </c>
      <c r="Q3037" s="14" t="s">
        <v>8308</v>
      </c>
      <c r="R3037" t="s">
        <v>8310</v>
      </c>
      <c r="S3037" s="20">
        <f t="shared" si="237"/>
        <v>41368.560289351852</v>
      </c>
      <c r="T3037" s="20">
        <f t="shared" si="238"/>
        <v>41398.560289351852</v>
      </c>
      <c r="U3037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10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235"/>
        <v>127</v>
      </c>
      <c r="P3038">
        <f t="shared" si="236"/>
        <v>96.3</v>
      </c>
      <c r="Q3038" s="14" t="s">
        <v>8308</v>
      </c>
      <c r="R3038" t="s">
        <v>8310</v>
      </c>
      <c r="S3038" s="20">
        <f t="shared" si="237"/>
        <v>41466.785231481481</v>
      </c>
      <c r="T3038" s="20">
        <f t="shared" si="238"/>
        <v>41502.499305555553</v>
      </c>
      <c r="U3038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10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235"/>
        <v>213</v>
      </c>
      <c r="P3039">
        <f t="shared" si="236"/>
        <v>33.31</v>
      </c>
      <c r="Q3039" s="14" t="s">
        <v>8308</v>
      </c>
      <c r="R3039" t="s">
        <v>8310</v>
      </c>
      <c r="S3039" s="20">
        <f t="shared" si="237"/>
        <v>40378.893206018518</v>
      </c>
      <c r="T3039" s="20">
        <f t="shared" si="238"/>
        <v>40453.207638888889</v>
      </c>
      <c r="U3039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10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235"/>
        <v>101</v>
      </c>
      <c r="P3040">
        <f t="shared" si="236"/>
        <v>37.22</v>
      </c>
      <c r="Q3040" s="14" t="s">
        <v>8308</v>
      </c>
      <c r="R3040" t="s">
        <v>8310</v>
      </c>
      <c r="S3040" s="20">
        <f t="shared" si="237"/>
        <v>42373.252280092594</v>
      </c>
      <c r="T3040" s="20">
        <f t="shared" si="238"/>
        <v>42433.252280092594</v>
      </c>
      <c r="U3040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10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235"/>
        <v>109</v>
      </c>
      <c r="P3041">
        <f t="shared" si="236"/>
        <v>92.13</v>
      </c>
      <c r="Q3041" s="14" t="s">
        <v>8308</v>
      </c>
      <c r="R3041" t="s">
        <v>8310</v>
      </c>
      <c r="S3041" s="20">
        <f t="shared" si="237"/>
        <v>41610.794421296298</v>
      </c>
      <c r="T3041" s="20">
        <f t="shared" si="238"/>
        <v>41637.332638888889</v>
      </c>
      <c r="U3041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10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235"/>
        <v>108</v>
      </c>
      <c r="P3042">
        <f t="shared" si="236"/>
        <v>76.790000000000006</v>
      </c>
      <c r="Q3042" s="14" t="s">
        <v>8308</v>
      </c>
      <c r="R3042" t="s">
        <v>8310</v>
      </c>
      <c r="S3042" s="20">
        <f t="shared" si="237"/>
        <v>42177.791909722218</v>
      </c>
      <c r="T3042" s="20">
        <f t="shared" si="238"/>
        <v>42181.958333333328</v>
      </c>
      <c r="U304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10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235"/>
        <v>110</v>
      </c>
      <c r="P3043">
        <f t="shared" si="236"/>
        <v>96.53</v>
      </c>
      <c r="Q3043" s="14" t="s">
        <v>8308</v>
      </c>
      <c r="R3043" t="s">
        <v>8310</v>
      </c>
      <c r="S3043" s="20">
        <f t="shared" si="237"/>
        <v>42359.868611111116</v>
      </c>
      <c r="T3043" s="20">
        <f t="shared" si="238"/>
        <v>42389.868611111116</v>
      </c>
      <c r="U3043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10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235"/>
        <v>128</v>
      </c>
      <c r="P3044">
        <f t="shared" si="236"/>
        <v>51.89</v>
      </c>
      <c r="Q3044" s="14" t="s">
        <v>8308</v>
      </c>
      <c r="R3044" t="s">
        <v>8310</v>
      </c>
      <c r="S3044" s="20">
        <f t="shared" si="237"/>
        <v>42253.688043981485</v>
      </c>
      <c r="T3044" s="20">
        <f t="shared" si="238"/>
        <v>42283.688043981485</v>
      </c>
      <c r="U3044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10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235"/>
        <v>110</v>
      </c>
      <c r="P3045">
        <f t="shared" si="236"/>
        <v>128.91</v>
      </c>
      <c r="Q3045" s="14" t="s">
        <v>8308</v>
      </c>
      <c r="R3045" t="s">
        <v>8310</v>
      </c>
      <c r="S3045" s="20">
        <f t="shared" si="237"/>
        <v>42083.070590277777</v>
      </c>
      <c r="T3045" s="20">
        <f t="shared" si="238"/>
        <v>42110.118055555555</v>
      </c>
      <c r="U3045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10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235"/>
        <v>109</v>
      </c>
      <c r="P3046">
        <f t="shared" si="236"/>
        <v>84.11</v>
      </c>
      <c r="Q3046" s="14" t="s">
        <v>8308</v>
      </c>
      <c r="R3046" t="s">
        <v>8310</v>
      </c>
      <c r="S3046" s="20">
        <f t="shared" si="237"/>
        <v>42387.7268287037</v>
      </c>
      <c r="T3046" s="20">
        <f t="shared" si="238"/>
        <v>42402.7268287037</v>
      </c>
      <c r="U3046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10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235"/>
        <v>133</v>
      </c>
      <c r="P3047">
        <f t="shared" si="236"/>
        <v>82.94</v>
      </c>
      <c r="Q3047" s="14" t="s">
        <v>8308</v>
      </c>
      <c r="R3047" t="s">
        <v>8310</v>
      </c>
      <c r="S3047" s="20">
        <f t="shared" si="237"/>
        <v>41843.155729166669</v>
      </c>
      <c r="T3047" s="20">
        <f t="shared" si="238"/>
        <v>41873.155729166669</v>
      </c>
      <c r="U3047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10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235"/>
        <v>191</v>
      </c>
      <c r="P3048">
        <f t="shared" si="236"/>
        <v>259.95</v>
      </c>
      <c r="Q3048" s="14" t="s">
        <v>8308</v>
      </c>
      <c r="R3048" t="s">
        <v>8310</v>
      </c>
      <c r="S3048" s="20">
        <f t="shared" si="237"/>
        <v>41862.803078703706</v>
      </c>
      <c r="T3048" s="20">
        <f t="shared" si="238"/>
        <v>41892.202777777777</v>
      </c>
      <c r="U3048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10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235"/>
        <v>149</v>
      </c>
      <c r="P3049">
        <f t="shared" si="236"/>
        <v>37.25</v>
      </c>
      <c r="Q3049" s="14" t="s">
        <v>8308</v>
      </c>
      <c r="R3049" t="s">
        <v>8310</v>
      </c>
      <c r="S3049" s="20">
        <f t="shared" si="237"/>
        <v>42443.989050925928</v>
      </c>
      <c r="T3049" s="20">
        <f t="shared" si="238"/>
        <v>42487.552777777775</v>
      </c>
      <c r="U3049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10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235"/>
        <v>166</v>
      </c>
      <c r="P3050">
        <f t="shared" si="236"/>
        <v>177.02</v>
      </c>
      <c r="Q3050" s="14" t="s">
        <v>8308</v>
      </c>
      <c r="R3050" t="s">
        <v>8310</v>
      </c>
      <c r="S3050" s="20">
        <f t="shared" si="237"/>
        <v>41975.901180555549</v>
      </c>
      <c r="T3050" s="20">
        <f t="shared" si="238"/>
        <v>42004.890277777777</v>
      </c>
      <c r="U3050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10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235"/>
        <v>107</v>
      </c>
      <c r="P3051">
        <f t="shared" si="236"/>
        <v>74.069999999999993</v>
      </c>
      <c r="Q3051" s="14" t="s">
        <v>8308</v>
      </c>
      <c r="R3051" t="s">
        <v>8310</v>
      </c>
      <c r="S3051" s="20">
        <f t="shared" si="237"/>
        <v>42139.014525462961</v>
      </c>
      <c r="T3051" s="20">
        <f t="shared" si="238"/>
        <v>42169.014525462961</v>
      </c>
      <c r="U3051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10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235"/>
        <v>106</v>
      </c>
      <c r="P3052">
        <f t="shared" si="236"/>
        <v>70.67</v>
      </c>
      <c r="Q3052" s="14" t="s">
        <v>8308</v>
      </c>
      <c r="R3052" t="s">
        <v>8310</v>
      </c>
      <c r="S3052" s="20">
        <f t="shared" si="237"/>
        <v>42465.16851851852</v>
      </c>
      <c r="T3052" s="20">
        <f t="shared" si="238"/>
        <v>42495.16851851852</v>
      </c>
      <c r="U305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10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235"/>
        <v>24</v>
      </c>
      <c r="P3053">
        <f t="shared" si="236"/>
        <v>23.63</v>
      </c>
      <c r="Q3053" s="14" t="s">
        <v>8308</v>
      </c>
      <c r="R3053" t="s">
        <v>8310</v>
      </c>
      <c r="S3053" s="20">
        <f t="shared" si="237"/>
        <v>42744.416030092587</v>
      </c>
      <c r="T3053" s="20">
        <f t="shared" si="238"/>
        <v>42774.416030092587</v>
      </c>
      <c r="U3053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10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235"/>
        <v>0</v>
      </c>
      <c r="P3054">
        <f t="shared" si="236"/>
        <v>37.5</v>
      </c>
      <c r="Q3054" s="14" t="s">
        <v>8308</v>
      </c>
      <c r="R3054" t="s">
        <v>8310</v>
      </c>
      <c r="S3054" s="20">
        <f t="shared" si="237"/>
        <v>42122.670069444444</v>
      </c>
      <c r="T3054" s="20">
        <f t="shared" si="238"/>
        <v>42152.665972222225</v>
      </c>
      <c r="U3054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10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235"/>
        <v>0</v>
      </c>
      <c r="P3055">
        <f t="shared" si="236"/>
        <v>13.33</v>
      </c>
      <c r="Q3055" s="14" t="s">
        <v>8308</v>
      </c>
      <c r="R3055" t="s">
        <v>8310</v>
      </c>
      <c r="S3055" s="20">
        <f t="shared" si="237"/>
        <v>41862.761724537035</v>
      </c>
      <c r="T3055" s="20">
        <f t="shared" si="238"/>
        <v>41914.165972222225</v>
      </c>
      <c r="U3055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10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235"/>
        <v>0</v>
      </c>
      <c r="P3056">
        <f t="shared" si="236"/>
        <v>0</v>
      </c>
      <c r="Q3056" s="14" t="s">
        <v>8308</v>
      </c>
      <c r="R3056" t="s">
        <v>8310</v>
      </c>
      <c r="S3056" s="20">
        <f t="shared" si="237"/>
        <v>42027.832800925928</v>
      </c>
      <c r="T3056" s="20">
        <f t="shared" si="238"/>
        <v>42065.044444444444</v>
      </c>
      <c r="U3056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10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235"/>
        <v>0</v>
      </c>
      <c r="P3057">
        <f t="shared" si="236"/>
        <v>1</v>
      </c>
      <c r="Q3057" s="14" t="s">
        <v>8308</v>
      </c>
      <c r="R3057" t="s">
        <v>8310</v>
      </c>
      <c r="S3057" s="20">
        <f t="shared" si="237"/>
        <v>41953.95821759259</v>
      </c>
      <c r="T3057" s="20">
        <f t="shared" si="238"/>
        <v>42013.95821759259</v>
      </c>
      <c r="U3057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10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235"/>
        <v>0</v>
      </c>
      <c r="P3058">
        <f t="shared" si="236"/>
        <v>0</v>
      </c>
      <c r="Q3058" s="14" t="s">
        <v>8308</v>
      </c>
      <c r="R3058" t="s">
        <v>8310</v>
      </c>
      <c r="S3058" s="20">
        <f t="shared" si="237"/>
        <v>41851.636388888888</v>
      </c>
      <c r="T3058" s="20">
        <f t="shared" si="238"/>
        <v>41911.636388888888</v>
      </c>
      <c r="U3058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10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235"/>
        <v>0</v>
      </c>
      <c r="P3059">
        <f t="shared" si="236"/>
        <v>0</v>
      </c>
      <c r="Q3059" s="14" t="s">
        <v>8308</v>
      </c>
      <c r="R3059" t="s">
        <v>8310</v>
      </c>
      <c r="S3059" s="20">
        <f t="shared" si="237"/>
        <v>42433.650590277779</v>
      </c>
      <c r="T3059" s="20">
        <f t="shared" si="238"/>
        <v>42463.608923611115</v>
      </c>
      <c r="U3059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10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235"/>
        <v>0</v>
      </c>
      <c r="P3060">
        <f t="shared" si="236"/>
        <v>1</v>
      </c>
      <c r="Q3060" s="14" t="s">
        <v>8308</v>
      </c>
      <c r="R3060" t="s">
        <v>8310</v>
      </c>
      <c r="S3060" s="20">
        <f t="shared" si="237"/>
        <v>42460.374305555553</v>
      </c>
      <c r="T3060" s="20">
        <f t="shared" si="238"/>
        <v>42510.374305555553</v>
      </c>
      <c r="U3060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10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235"/>
        <v>3</v>
      </c>
      <c r="P3061">
        <f t="shared" si="236"/>
        <v>41</v>
      </c>
      <c r="Q3061" s="14" t="s">
        <v>8308</v>
      </c>
      <c r="R3061" t="s">
        <v>8310</v>
      </c>
      <c r="S3061" s="20">
        <f t="shared" si="237"/>
        <v>41829.935717592591</v>
      </c>
      <c r="T3061" s="20">
        <f t="shared" si="238"/>
        <v>41859.935717592591</v>
      </c>
      <c r="U3061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10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235"/>
        <v>0</v>
      </c>
      <c r="P3062">
        <f t="shared" si="236"/>
        <v>55.83</v>
      </c>
      <c r="Q3062" s="14" t="s">
        <v>8308</v>
      </c>
      <c r="R3062" t="s">
        <v>8310</v>
      </c>
      <c r="S3062" s="20">
        <f t="shared" si="237"/>
        <v>42245.274699074071</v>
      </c>
      <c r="T3062" s="20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10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235"/>
        <v>0</v>
      </c>
      <c r="P3063">
        <f t="shared" si="236"/>
        <v>0</v>
      </c>
      <c r="Q3063" s="14" t="s">
        <v>8308</v>
      </c>
      <c r="R3063" t="s">
        <v>8310</v>
      </c>
      <c r="S3063" s="20">
        <f t="shared" si="237"/>
        <v>41834.784120370372</v>
      </c>
      <c r="T3063" s="20">
        <f t="shared" si="238"/>
        <v>41864.784120370372</v>
      </c>
      <c r="U3063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10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235"/>
        <v>67</v>
      </c>
      <c r="P3064">
        <f t="shared" si="236"/>
        <v>99.76</v>
      </c>
      <c r="Q3064" s="14" t="s">
        <v>8308</v>
      </c>
      <c r="R3064" t="s">
        <v>8310</v>
      </c>
      <c r="S3064" s="20">
        <f t="shared" si="237"/>
        <v>42248.535787037035</v>
      </c>
      <c r="T3064" s="20">
        <f t="shared" si="238"/>
        <v>42277.75</v>
      </c>
      <c r="U3064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10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235"/>
        <v>20</v>
      </c>
      <c r="P3065">
        <f t="shared" si="236"/>
        <v>25.52</v>
      </c>
      <c r="Q3065" s="14" t="s">
        <v>8308</v>
      </c>
      <c r="R3065" t="s">
        <v>8310</v>
      </c>
      <c r="S3065" s="20">
        <f t="shared" si="237"/>
        <v>42630.922893518517</v>
      </c>
      <c r="T3065" s="20">
        <f t="shared" si="238"/>
        <v>42665.922893518517</v>
      </c>
      <c r="U3065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10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235"/>
        <v>11</v>
      </c>
      <c r="P3066">
        <f t="shared" si="236"/>
        <v>117.65</v>
      </c>
      <c r="Q3066" s="14" t="s">
        <v>8308</v>
      </c>
      <c r="R3066" t="s">
        <v>8310</v>
      </c>
      <c r="S3066" s="20">
        <f t="shared" si="237"/>
        <v>42299.130162037036</v>
      </c>
      <c r="T3066" s="20">
        <f t="shared" si="238"/>
        <v>42330.290972222225</v>
      </c>
      <c r="U3066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10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235"/>
        <v>0</v>
      </c>
      <c r="P3067">
        <f t="shared" si="236"/>
        <v>5</v>
      </c>
      <c r="Q3067" s="14" t="s">
        <v>8308</v>
      </c>
      <c r="R3067" t="s">
        <v>8310</v>
      </c>
      <c r="S3067" s="20">
        <f t="shared" si="237"/>
        <v>41825.055231481485</v>
      </c>
      <c r="T3067" s="20">
        <f t="shared" si="238"/>
        <v>41850.055231481485</v>
      </c>
      <c r="U3067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10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235"/>
        <v>12</v>
      </c>
      <c r="P3068">
        <f t="shared" si="236"/>
        <v>2796.67</v>
      </c>
      <c r="Q3068" s="14" t="s">
        <v>8308</v>
      </c>
      <c r="R3068" t="s">
        <v>8310</v>
      </c>
      <c r="S3068" s="20">
        <f t="shared" si="237"/>
        <v>42531.228437500002</v>
      </c>
      <c r="T3068" s="20">
        <f t="shared" si="238"/>
        <v>42561.228437500002</v>
      </c>
      <c r="U3068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10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235"/>
        <v>3</v>
      </c>
      <c r="P3069">
        <f t="shared" si="236"/>
        <v>200</v>
      </c>
      <c r="Q3069" s="14" t="s">
        <v>8308</v>
      </c>
      <c r="R3069" t="s">
        <v>8310</v>
      </c>
      <c r="S3069" s="20">
        <f t="shared" si="237"/>
        <v>42226.938414351855</v>
      </c>
      <c r="T3069" s="20">
        <f t="shared" si="238"/>
        <v>42256.938414351855</v>
      </c>
      <c r="U3069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10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235"/>
        <v>0</v>
      </c>
      <c r="P3070">
        <f t="shared" si="236"/>
        <v>87.5</v>
      </c>
      <c r="Q3070" s="14" t="s">
        <v>8308</v>
      </c>
      <c r="R3070" t="s">
        <v>8310</v>
      </c>
      <c r="S3070" s="20">
        <f t="shared" si="237"/>
        <v>42263.691574074073</v>
      </c>
      <c r="T3070" s="20">
        <f t="shared" si="238"/>
        <v>42293.691574074073</v>
      </c>
      <c r="U3070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10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235"/>
        <v>14</v>
      </c>
      <c r="P3071">
        <f t="shared" si="236"/>
        <v>20.14</v>
      </c>
      <c r="Q3071" s="14" t="s">
        <v>8308</v>
      </c>
      <c r="R3071" t="s">
        <v>8310</v>
      </c>
      <c r="S3071" s="20">
        <f t="shared" si="237"/>
        <v>41957.833726851852</v>
      </c>
      <c r="T3071" s="20">
        <f t="shared" si="238"/>
        <v>41987.833726851852</v>
      </c>
      <c r="U3071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10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235"/>
        <v>3</v>
      </c>
      <c r="P3072">
        <f t="shared" si="236"/>
        <v>20.88</v>
      </c>
      <c r="Q3072" s="14" t="s">
        <v>8308</v>
      </c>
      <c r="R3072" t="s">
        <v>8310</v>
      </c>
      <c r="S3072" s="20">
        <f t="shared" si="237"/>
        <v>42690.733437499999</v>
      </c>
      <c r="T3072" s="20">
        <f t="shared" si="238"/>
        <v>42711.733437499999</v>
      </c>
      <c r="U307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10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235"/>
        <v>60</v>
      </c>
      <c r="P3073">
        <f t="shared" si="236"/>
        <v>61.31</v>
      </c>
      <c r="Q3073" s="14" t="s">
        <v>8308</v>
      </c>
      <c r="R3073" t="s">
        <v>8310</v>
      </c>
      <c r="S3073" s="20">
        <f t="shared" si="237"/>
        <v>42097.732418981483</v>
      </c>
      <c r="T3073" s="20">
        <f t="shared" si="238"/>
        <v>42115.249305555553</v>
      </c>
      <c r="U3073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10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ref="O3074:O3137" si="240">ROUND(E3074/D3074*100,0)</f>
        <v>0</v>
      </c>
      <c r="P3074">
        <f t="shared" ref="P3074:P3137" si="241">IFERROR(ROUND(E3074/L3074,2),0)</f>
        <v>1</v>
      </c>
      <c r="Q3074" s="14" t="s">
        <v>8308</v>
      </c>
      <c r="R3074" t="s">
        <v>8310</v>
      </c>
      <c r="S3074" s="20">
        <f t="shared" ref="S3074:S3137" si="242">(((J3074/60)/60)/24)+DATE(1970,1,1)</f>
        <v>42658.690532407403</v>
      </c>
      <c r="T3074" s="20">
        <f t="shared" ref="T3074:T3137" si="243">(((I3074/60)/60)/24)+DATE(1970,1,1)</f>
        <v>42673.073611111111</v>
      </c>
      <c r="U3074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10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si="240"/>
        <v>0</v>
      </c>
      <c r="P3075">
        <f t="shared" si="241"/>
        <v>92.14</v>
      </c>
      <c r="Q3075" s="14" t="s">
        <v>8308</v>
      </c>
      <c r="R3075" t="s">
        <v>8310</v>
      </c>
      <c r="S3075" s="20">
        <f t="shared" si="242"/>
        <v>42111.684027777781</v>
      </c>
      <c r="T3075" s="20">
        <f t="shared" si="243"/>
        <v>42169.804861111115</v>
      </c>
      <c r="U3075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10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240"/>
        <v>0</v>
      </c>
      <c r="P3076">
        <f t="shared" si="241"/>
        <v>7.33</v>
      </c>
      <c r="Q3076" s="14" t="s">
        <v>8308</v>
      </c>
      <c r="R3076" t="s">
        <v>8310</v>
      </c>
      <c r="S3076" s="20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10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240"/>
        <v>9</v>
      </c>
      <c r="P3077">
        <f t="shared" si="241"/>
        <v>64.8</v>
      </c>
      <c r="Q3077" s="14" t="s">
        <v>8308</v>
      </c>
      <c r="R3077" t="s">
        <v>8310</v>
      </c>
      <c r="S3077" s="20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10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240"/>
        <v>15</v>
      </c>
      <c r="P3078">
        <f t="shared" si="241"/>
        <v>30.12</v>
      </c>
      <c r="Q3078" s="14" t="s">
        <v>8308</v>
      </c>
      <c r="R3078" t="s">
        <v>8310</v>
      </c>
      <c r="S3078" s="20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10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240"/>
        <v>0</v>
      </c>
      <c r="P3079">
        <f t="shared" si="241"/>
        <v>52.5</v>
      </c>
      <c r="Q3079" s="14" t="s">
        <v>8308</v>
      </c>
      <c r="R3079" t="s">
        <v>8310</v>
      </c>
      <c r="S3079" s="20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10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240"/>
        <v>0</v>
      </c>
      <c r="P3080">
        <f t="shared" si="241"/>
        <v>23.67</v>
      </c>
      <c r="Q3080" s="14" t="s">
        <v>8308</v>
      </c>
      <c r="R3080" t="s">
        <v>8310</v>
      </c>
      <c r="S3080" s="20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10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240"/>
        <v>1</v>
      </c>
      <c r="P3081">
        <f t="shared" si="241"/>
        <v>415.78</v>
      </c>
      <c r="Q3081" s="14" t="s">
        <v>8308</v>
      </c>
      <c r="R3081" t="s">
        <v>8310</v>
      </c>
      <c r="S3081" s="20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10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240"/>
        <v>0</v>
      </c>
      <c r="P3082">
        <f t="shared" si="241"/>
        <v>53.71</v>
      </c>
      <c r="Q3082" s="14" t="s">
        <v>8308</v>
      </c>
      <c r="R3082" t="s">
        <v>8310</v>
      </c>
      <c r="S3082" s="20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10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240"/>
        <v>0</v>
      </c>
      <c r="P3083">
        <f t="shared" si="241"/>
        <v>420.6</v>
      </c>
      <c r="Q3083" s="14" t="s">
        <v>8308</v>
      </c>
      <c r="R3083" t="s">
        <v>8310</v>
      </c>
      <c r="S3083" s="20">
        <f t="shared" si="242"/>
        <v>42237.181608796294</v>
      </c>
      <c r="T3083" s="20">
        <f t="shared" si="243"/>
        <v>42267.181608796294</v>
      </c>
      <c r="U3083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10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240"/>
        <v>0</v>
      </c>
      <c r="P3084">
        <f t="shared" si="241"/>
        <v>0</v>
      </c>
      <c r="Q3084" s="14" t="s">
        <v>8308</v>
      </c>
      <c r="R3084" t="s">
        <v>8310</v>
      </c>
      <c r="S3084" s="20">
        <f t="shared" si="242"/>
        <v>42293.922986111109</v>
      </c>
      <c r="T3084" s="20">
        <f t="shared" si="243"/>
        <v>42323.96465277778</v>
      </c>
      <c r="U3084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10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240"/>
        <v>0</v>
      </c>
      <c r="P3085">
        <f t="shared" si="241"/>
        <v>18.670000000000002</v>
      </c>
      <c r="Q3085" s="14" t="s">
        <v>8308</v>
      </c>
      <c r="R3085" t="s">
        <v>8310</v>
      </c>
      <c r="S3085" s="20">
        <f t="shared" si="242"/>
        <v>41853.563402777778</v>
      </c>
      <c r="T3085" s="20">
        <f t="shared" si="243"/>
        <v>41883.208333333336</v>
      </c>
      <c r="U3085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10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240"/>
        <v>12</v>
      </c>
      <c r="P3086">
        <f t="shared" si="241"/>
        <v>78.33</v>
      </c>
      <c r="Q3086" s="14" t="s">
        <v>8308</v>
      </c>
      <c r="R3086" t="s">
        <v>8310</v>
      </c>
      <c r="S3086" s="20">
        <f t="shared" si="242"/>
        <v>42100.723738425921</v>
      </c>
      <c r="T3086" s="20">
        <f t="shared" si="243"/>
        <v>42129.783333333333</v>
      </c>
      <c r="U3086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10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240"/>
        <v>2</v>
      </c>
      <c r="P3087">
        <f t="shared" si="241"/>
        <v>67.78</v>
      </c>
      <c r="Q3087" s="14" t="s">
        <v>8308</v>
      </c>
      <c r="R3087" t="s">
        <v>8310</v>
      </c>
      <c r="S3087" s="20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10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240"/>
        <v>0</v>
      </c>
      <c r="P3088">
        <f t="shared" si="241"/>
        <v>16.670000000000002</v>
      </c>
      <c r="Q3088" s="14" t="s">
        <v>8308</v>
      </c>
      <c r="R3088" t="s">
        <v>8310</v>
      </c>
      <c r="S3088" s="20">
        <f t="shared" si="242"/>
        <v>42173.67082175926</v>
      </c>
      <c r="T3088" s="20">
        <f t="shared" si="243"/>
        <v>42233.67082175926</v>
      </c>
      <c r="U3088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10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240"/>
        <v>1</v>
      </c>
      <c r="P3089">
        <f t="shared" si="241"/>
        <v>62.5</v>
      </c>
      <c r="Q3089" s="14" t="s">
        <v>8308</v>
      </c>
      <c r="R3089" t="s">
        <v>8310</v>
      </c>
      <c r="S3089" s="20">
        <f t="shared" si="242"/>
        <v>42665.150347222225</v>
      </c>
      <c r="T3089" s="20">
        <f t="shared" si="243"/>
        <v>42725.192013888889</v>
      </c>
      <c r="U3089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10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240"/>
        <v>0</v>
      </c>
      <c r="P3090">
        <f t="shared" si="241"/>
        <v>42</v>
      </c>
      <c r="Q3090" s="14" t="s">
        <v>8308</v>
      </c>
      <c r="R3090" t="s">
        <v>8310</v>
      </c>
      <c r="S3090" s="20">
        <f t="shared" si="242"/>
        <v>41981.57230324074</v>
      </c>
      <c r="T3090" s="20">
        <f t="shared" si="243"/>
        <v>42012.570138888885</v>
      </c>
      <c r="U3090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10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240"/>
        <v>23</v>
      </c>
      <c r="P3091">
        <f t="shared" si="241"/>
        <v>130.09</v>
      </c>
      <c r="Q3091" s="14" t="s">
        <v>8308</v>
      </c>
      <c r="R3091" t="s">
        <v>8310</v>
      </c>
      <c r="S3091" s="20">
        <f t="shared" si="242"/>
        <v>42528.542627314819</v>
      </c>
      <c r="T3091" s="20">
        <f t="shared" si="243"/>
        <v>42560.082638888889</v>
      </c>
      <c r="U3091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10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240"/>
        <v>5</v>
      </c>
      <c r="P3092">
        <f t="shared" si="241"/>
        <v>1270.22</v>
      </c>
      <c r="Q3092" s="14" t="s">
        <v>8308</v>
      </c>
      <c r="R3092" t="s">
        <v>8310</v>
      </c>
      <c r="S3092" s="20">
        <f t="shared" si="242"/>
        <v>42065.818807870368</v>
      </c>
      <c r="T3092" s="20">
        <f t="shared" si="243"/>
        <v>42125.777141203704</v>
      </c>
      <c r="U309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10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240"/>
        <v>16</v>
      </c>
      <c r="P3093">
        <f t="shared" si="241"/>
        <v>88.44</v>
      </c>
      <c r="Q3093" s="14" t="s">
        <v>8308</v>
      </c>
      <c r="R3093" t="s">
        <v>8310</v>
      </c>
      <c r="S3093" s="20">
        <f t="shared" si="242"/>
        <v>42566.948414351849</v>
      </c>
      <c r="T3093" s="20">
        <f t="shared" si="243"/>
        <v>42596.948414351849</v>
      </c>
      <c r="U3093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10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240"/>
        <v>1</v>
      </c>
      <c r="P3094">
        <f t="shared" si="241"/>
        <v>56.34</v>
      </c>
      <c r="Q3094" s="14" t="s">
        <v>8308</v>
      </c>
      <c r="R3094" t="s">
        <v>8310</v>
      </c>
      <c r="S3094" s="20">
        <f t="shared" si="242"/>
        <v>42255.619351851856</v>
      </c>
      <c r="T3094" s="20">
        <f t="shared" si="243"/>
        <v>42292.916666666672</v>
      </c>
      <c r="U3094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10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240"/>
        <v>23</v>
      </c>
      <c r="P3095">
        <f t="shared" si="241"/>
        <v>53.53</v>
      </c>
      <c r="Q3095" s="14" t="s">
        <v>8308</v>
      </c>
      <c r="R3095" t="s">
        <v>8310</v>
      </c>
      <c r="S3095" s="20">
        <f t="shared" si="242"/>
        <v>41760.909039351849</v>
      </c>
      <c r="T3095" s="20">
        <f t="shared" si="243"/>
        <v>41791.165972222225</v>
      </c>
      <c r="U3095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10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240"/>
        <v>0</v>
      </c>
      <c r="P3096">
        <f t="shared" si="241"/>
        <v>25</v>
      </c>
      <c r="Q3096" s="14" t="s">
        <v>8308</v>
      </c>
      <c r="R3096" t="s">
        <v>8310</v>
      </c>
      <c r="S3096" s="20">
        <f t="shared" si="242"/>
        <v>42207.795787037037</v>
      </c>
      <c r="T3096" s="20">
        <f t="shared" si="243"/>
        <v>42267.795787037037</v>
      </c>
      <c r="U3096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10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240"/>
        <v>0</v>
      </c>
      <c r="P3097">
        <f t="shared" si="241"/>
        <v>50</v>
      </c>
      <c r="Q3097" s="14" t="s">
        <v>8308</v>
      </c>
      <c r="R3097" t="s">
        <v>8310</v>
      </c>
      <c r="S3097" s="20">
        <f t="shared" si="242"/>
        <v>42523.025231481486</v>
      </c>
      <c r="T3097" s="20">
        <f t="shared" si="243"/>
        <v>42583.025231481486</v>
      </c>
      <c r="U3097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10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240"/>
        <v>4</v>
      </c>
      <c r="P3098">
        <f t="shared" si="241"/>
        <v>56.79</v>
      </c>
      <c r="Q3098" s="14" t="s">
        <v>8308</v>
      </c>
      <c r="R3098" t="s">
        <v>8310</v>
      </c>
      <c r="S3098" s="20">
        <f t="shared" si="242"/>
        <v>42114.825532407413</v>
      </c>
      <c r="T3098" s="20">
        <f t="shared" si="243"/>
        <v>42144.825532407413</v>
      </c>
      <c r="U3098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10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240"/>
        <v>17</v>
      </c>
      <c r="P3099">
        <f t="shared" si="241"/>
        <v>40.83</v>
      </c>
      <c r="Q3099" s="14" t="s">
        <v>8308</v>
      </c>
      <c r="R3099" t="s">
        <v>8310</v>
      </c>
      <c r="S3099" s="20">
        <f t="shared" si="242"/>
        <v>42629.503483796296</v>
      </c>
      <c r="T3099" s="20">
        <f t="shared" si="243"/>
        <v>42650.583333333328</v>
      </c>
      <c r="U3099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10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240"/>
        <v>4</v>
      </c>
      <c r="P3100">
        <f t="shared" si="241"/>
        <v>65.11</v>
      </c>
      <c r="Q3100" s="14" t="s">
        <v>8308</v>
      </c>
      <c r="R3100" t="s">
        <v>8310</v>
      </c>
      <c r="S3100" s="20">
        <f t="shared" si="242"/>
        <v>42359.792233796295</v>
      </c>
      <c r="T3100" s="20">
        <f t="shared" si="243"/>
        <v>42408.01180555555</v>
      </c>
      <c r="U3100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10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240"/>
        <v>14</v>
      </c>
      <c r="P3101">
        <f t="shared" si="241"/>
        <v>55.6</v>
      </c>
      <c r="Q3101" s="14" t="s">
        <v>8308</v>
      </c>
      <c r="R3101" t="s">
        <v>8310</v>
      </c>
      <c r="S3101" s="20">
        <f t="shared" si="242"/>
        <v>42382.189710648148</v>
      </c>
      <c r="T3101" s="20">
        <f t="shared" si="243"/>
        <v>42412.189710648148</v>
      </c>
      <c r="U3101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10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240"/>
        <v>15</v>
      </c>
      <c r="P3102">
        <f t="shared" si="241"/>
        <v>140.54</v>
      </c>
      <c r="Q3102" s="14" t="s">
        <v>8308</v>
      </c>
      <c r="R3102" t="s">
        <v>8310</v>
      </c>
      <c r="S3102" s="20">
        <f t="shared" si="242"/>
        <v>41902.622395833336</v>
      </c>
      <c r="T3102" s="20">
        <f t="shared" si="243"/>
        <v>41932.622395833336</v>
      </c>
      <c r="U310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10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240"/>
        <v>12</v>
      </c>
      <c r="P3103">
        <f t="shared" si="241"/>
        <v>25</v>
      </c>
      <c r="Q3103" s="14" t="s">
        <v>8308</v>
      </c>
      <c r="R3103" t="s">
        <v>8310</v>
      </c>
      <c r="S3103" s="20">
        <f t="shared" si="242"/>
        <v>42171.383530092593</v>
      </c>
      <c r="T3103" s="20">
        <f t="shared" si="243"/>
        <v>42201.330555555556</v>
      </c>
      <c r="U3103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10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240"/>
        <v>39</v>
      </c>
      <c r="P3104">
        <f t="shared" si="241"/>
        <v>69.53</v>
      </c>
      <c r="Q3104" s="14" t="s">
        <v>8308</v>
      </c>
      <c r="R3104" t="s">
        <v>8310</v>
      </c>
      <c r="S3104" s="20">
        <f t="shared" si="242"/>
        <v>42555.340486111112</v>
      </c>
      <c r="T3104" s="20">
        <f t="shared" si="243"/>
        <v>42605.340486111112</v>
      </c>
      <c r="U3104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10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240"/>
        <v>0</v>
      </c>
      <c r="P3105">
        <f t="shared" si="241"/>
        <v>5.5</v>
      </c>
      <c r="Q3105" s="14" t="s">
        <v>8308</v>
      </c>
      <c r="R3105" t="s">
        <v>8310</v>
      </c>
      <c r="S3105" s="20">
        <f t="shared" si="242"/>
        <v>42107.156319444446</v>
      </c>
      <c r="T3105" s="20">
        <f t="shared" si="243"/>
        <v>42167.156319444446</v>
      </c>
      <c r="U3105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10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240"/>
        <v>30</v>
      </c>
      <c r="P3106">
        <f t="shared" si="241"/>
        <v>237</v>
      </c>
      <c r="Q3106" s="14" t="s">
        <v>8308</v>
      </c>
      <c r="R3106" t="s">
        <v>8310</v>
      </c>
      <c r="S3106" s="20">
        <f t="shared" si="242"/>
        <v>42006.908692129626</v>
      </c>
      <c r="T3106" s="20">
        <f t="shared" si="243"/>
        <v>42038.083333333328</v>
      </c>
      <c r="U3106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10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240"/>
        <v>42</v>
      </c>
      <c r="P3107">
        <f t="shared" si="241"/>
        <v>79.87</v>
      </c>
      <c r="Q3107" s="14" t="s">
        <v>8308</v>
      </c>
      <c r="R3107" t="s">
        <v>8310</v>
      </c>
      <c r="S3107" s="20">
        <f t="shared" si="242"/>
        <v>41876.718935185185</v>
      </c>
      <c r="T3107" s="20">
        <f t="shared" si="243"/>
        <v>41931.208333333336</v>
      </c>
      <c r="U3107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10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240"/>
        <v>4</v>
      </c>
      <c r="P3108">
        <f t="shared" si="241"/>
        <v>10.25</v>
      </c>
      <c r="Q3108" s="14" t="s">
        <v>8308</v>
      </c>
      <c r="R3108" t="s">
        <v>8310</v>
      </c>
      <c r="S3108" s="20">
        <f t="shared" si="242"/>
        <v>42241.429120370376</v>
      </c>
      <c r="T3108" s="20">
        <f t="shared" si="243"/>
        <v>42263.916666666672</v>
      </c>
      <c r="U3108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10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240"/>
        <v>20</v>
      </c>
      <c r="P3109">
        <f t="shared" si="241"/>
        <v>272.58999999999997</v>
      </c>
      <c r="Q3109" s="14" t="s">
        <v>8308</v>
      </c>
      <c r="R3109" t="s">
        <v>8310</v>
      </c>
      <c r="S3109" s="20">
        <f t="shared" si="242"/>
        <v>42128.814247685179</v>
      </c>
      <c r="T3109" s="20">
        <f t="shared" si="243"/>
        <v>42135.814247685179</v>
      </c>
      <c r="U3109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10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240"/>
        <v>0</v>
      </c>
      <c r="P3110">
        <f t="shared" si="241"/>
        <v>13</v>
      </c>
      <c r="Q3110" s="14" t="s">
        <v>8308</v>
      </c>
      <c r="R3110" t="s">
        <v>8310</v>
      </c>
      <c r="S3110" s="20">
        <f t="shared" si="242"/>
        <v>42062.680486111116</v>
      </c>
      <c r="T3110" s="20">
        <f t="shared" si="243"/>
        <v>42122.638819444444</v>
      </c>
      <c r="U3110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10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240"/>
        <v>25</v>
      </c>
      <c r="P3111">
        <f t="shared" si="241"/>
        <v>58.18</v>
      </c>
      <c r="Q3111" s="14" t="s">
        <v>8308</v>
      </c>
      <c r="R3111" t="s">
        <v>8310</v>
      </c>
      <c r="S3111" s="20">
        <f t="shared" si="242"/>
        <v>41844.125115740739</v>
      </c>
      <c r="T3111" s="20">
        <f t="shared" si="243"/>
        <v>41879.125115740739</v>
      </c>
      <c r="U3111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10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240"/>
        <v>0</v>
      </c>
      <c r="P3112">
        <f t="shared" si="241"/>
        <v>10</v>
      </c>
      <c r="Q3112" s="14" t="s">
        <v>8308</v>
      </c>
      <c r="R3112" t="s">
        <v>8310</v>
      </c>
      <c r="S3112" s="20">
        <f t="shared" si="242"/>
        <v>42745.031469907408</v>
      </c>
      <c r="T3112" s="20">
        <f t="shared" si="243"/>
        <v>42785.031469907408</v>
      </c>
      <c r="U311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10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240"/>
        <v>27</v>
      </c>
      <c r="P3113">
        <f t="shared" si="241"/>
        <v>70.11</v>
      </c>
      <c r="Q3113" s="14" t="s">
        <v>8308</v>
      </c>
      <c r="R3113" t="s">
        <v>8310</v>
      </c>
      <c r="S3113" s="20">
        <f t="shared" si="242"/>
        <v>41885.595138888886</v>
      </c>
      <c r="T3113" s="20">
        <f t="shared" si="243"/>
        <v>41916.595138888886</v>
      </c>
      <c r="U3113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10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240"/>
        <v>5</v>
      </c>
      <c r="P3114">
        <f t="shared" si="241"/>
        <v>57.89</v>
      </c>
      <c r="Q3114" s="14" t="s">
        <v>8308</v>
      </c>
      <c r="R3114" t="s">
        <v>8310</v>
      </c>
      <c r="S3114" s="20">
        <f t="shared" si="242"/>
        <v>42615.121921296297</v>
      </c>
      <c r="T3114" s="20">
        <f t="shared" si="243"/>
        <v>42675.121921296297</v>
      </c>
      <c r="U3114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10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240"/>
        <v>4</v>
      </c>
      <c r="P3115">
        <f t="shared" si="241"/>
        <v>125.27</v>
      </c>
      <c r="Q3115" s="14" t="s">
        <v>8308</v>
      </c>
      <c r="R3115" t="s">
        <v>8310</v>
      </c>
      <c r="S3115" s="20">
        <f t="shared" si="242"/>
        <v>42081.731273148151</v>
      </c>
      <c r="T3115" s="20">
        <f t="shared" si="243"/>
        <v>42111.731273148151</v>
      </c>
      <c r="U3115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10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240"/>
        <v>0</v>
      </c>
      <c r="P3116">
        <f t="shared" si="241"/>
        <v>0</v>
      </c>
      <c r="Q3116" s="14" t="s">
        <v>8308</v>
      </c>
      <c r="R3116" t="s">
        <v>8310</v>
      </c>
      <c r="S3116" s="20">
        <f t="shared" si="242"/>
        <v>41843.632523148146</v>
      </c>
      <c r="T3116" s="20">
        <f t="shared" si="243"/>
        <v>41903.632523148146</v>
      </c>
      <c r="U3116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10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240"/>
        <v>3</v>
      </c>
      <c r="P3117">
        <f t="shared" si="241"/>
        <v>300</v>
      </c>
      <c r="Q3117" s="14" t="s">
        <v>8308</v>
      </c>
      <c r="R3117" t="s">
        <v>8310</v>
      </c>
      <c r="S3117" s="20">
        <f t="shared" si="242"/>
        <v>42496.447071759263</v>
      </c>
      <c r="T3117" s="20">
        <f t="shared" si="243"/>
        <v>42526.447071759263</v>
      </c>
      <c r="U3117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10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240"/>
        <v>57</v>
      </c>
      <c r="P3118">
        <f t="shared" si="241"/>
        <v>43</v>
      </c>
      <c r="Q3118" s="14" t="s">
        <v>8308</v>
      </c>
      <c r="R3118" t="s">
        <v>8310</v>
      </c>
      <c r="S3118" s="20">
        <f t="shared" si="242"/>
        <v>42081.515335648146</v>
      </c>
      <c r="T3118" s="20">
        <f t="shared" si="243"/>
        <v>42095.515335648146</v>
      </c>
      <c r="U3118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10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240"/>
        <v>0</v>
      </c>
      <c r="P3119">
        <f t="shared" si="241"/>
        <v>1</v>
      </c>
      <c r="Q3119" s="14" t="s">
        <v>8308</v>
      </c>
      <c r="R3119" t="s">
        <v>8310</v>
      </c>
      <c r="S3119" s="20">
        <f t="shared" si="242"/>
        <v>42509.374537037031</v>
      </c>
      <c r="T3119" s="20">
        <f t="shared" si="243"/>
        <v>42517.55</v>
      </c>
      <c r="U3119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10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240"/>
        <v>0</v>
      </c>
      <c r="P3120">
        <f t="shared" si="241"/>
        <v>775</v>
      </c>
      <c r="Q3120" s="14" t="s">
        <v>8308</v>
      </c>
      <c r="R3120" t="s">
        <v>8310</v>
      </c>
      <c r="S3120" s="20">
        <f t="shared" si="242"/>
        <v>42534.649571759262</v>
      </c>
      <c r="T3120" s="20">
        <f t="shared" si="243"/>
        <v>42553.649571759262</v>
      </c>
      <c r="U3120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10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240"/>
        <v>0</v>
      </c>
      <c r="P3121">
        <f t="shared" si="241"/>
        <v>5</v>
      </c>
      <c r="Q3121" s="14" t="s">
        <v>8308</v>
      </c>
      <c r="R3121" t="s">
        <v>8310</v>
      </c>
      <c r="S3121" s="20">
        <f t="shared" si="242"/>
        <v>42060.04550925926</v>
      </c>
      <c r="T3121" s="20">
        <f t="shared" si="243"/>
        <v>42090.003842592589</v>
      </c>
      <c r="U3121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10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240"/>
        <v>0</v>
      </c>
      <c r="P3122">
        <f t="shared" si="241"/>
        <v>12.8</v>
      </c>
      <c r="Q3122" s="14" t="s">
        <v>8308</v>
      </c>
      <c r="R3122" t="s">
        <v>8310</v>
      </c>
      <c r="S3122" s="20">
        <f t="shared" si="242"/>
        <v>42435.942083333335</v>
      </c>
      <c r="T3122" s="20">
        <f t="shared" si="243"/>
        <v>42495.900416666671</v>
      </c>
      <c r="U31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10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240"/>
        <v>1</v>
      </c>
      <c r="P3123">
        <f t="shared" si="241"/>
        <v>10</v>
      </c>
      <c r="Q3123" s="14" t="s">
        <v>8308</v>
      </c>
      <c r="R3123" t="s">
        <v>8310</v>
      </c>
      <c r="S3123" s="20">
        <f t="shared" si="242"/>
        <v>41848.679803240739</v>
      </c>
      <c r="T3123" s="20">
        <f t="shared" si="243"/>
        <v>41908.679803240739</v>
      </c>
      <c r="U3123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10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240"/>
        <v>58</v>
      </c>
      <c r="P3124">
        <f t="shared" si="241"/>
        <v>58</v>
      </c>
      <c r="Q3124" s="14" t="s">
        <v>8308</v>
      </c>
      <c r="R3124" t="s">
        <v>8310</v>
      </c>
      <c r="S3124" s="20">
        <f t="shared" si="242"/>
        <v>42678.932083333333</v>
      </c>
      <c r="T3124" s="20">
        <f t="shared" si="243"/>
        <v>42683.973750000005</v>
      </c>
      <c r="U3124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10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240"/>
        <v>68</v>
      </c>
      <c r="P3125">
        <f t="shared" si="241"/>
        <v>244.8</v>
      </c>
      <c r="Q3125" s="14" t="s">
        <v>8308</v>
      </c>
      <c r="R3125" t="s">
        <v>8310</v>
      </c>
      <c r="S3125" s="20">
        <f t="shared" si="242"/>
        <v>42530.993032407408</v>
      </c>
      <c r="T3125" s="20">
        <f t="shared" si="243"/>
        <v>42560.993032407408</v>
      </c>
      <c r="U3125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10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240"/>
        <v>0</v>
      </c>
      <c r="P3126">
        <f t="shared" si="241"/>
        <v>6.5</v>
      </c>
      <c r="Q3126" s="14" t="s">
        <v>8308</v>
      </c>
      <c r="R3126" t="s">
        <v>8310</v>
      </c>
      <c r="S3126" s="20">
        <f t="shared" si="242"/>
        <v>41977.780104166668</v>
      </c>
      <c r="T3126" s="20">
        <f t="shared" si="243"/>
        <v>42037.780104166668</v>
      </c>
      <c r="U3126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10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240"/>
        <v>0</v>
      </c>
      <c r="P3127">
        <f t="shared" si="241"/>
        <v>0</v>
      </c>
      <c r="Q3127" s="14" t="s">
        <v>8308</v>
      </c>
      <c r="R3127" t="s">
        <v>8310</v>
      </c>
      <c r="S3127" s="20">
        <f t="shared" si="242"/>
        <v>42346.20685185185</v>
      </c>
      <c r="T3127" s="20">
        <f t="shared" si="243"/>
        <v>42376.20685185185</v>
      </c>
      <c r="U3127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10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240"/>
        <v>4</v>
      </c>
      <c r="P3128">
        <f t="shared" si="241"/>
        <v>61.18</v>
      </c>
      <c r="Q3128" s="14" t="s">
        <v>8308</v>
      </c>
      <c r="R3128" t="s">
        <v>8310</v>
      </c>
      <c r="S3128" s="20">
        <f t="shared" si="242"/>
        <v>42427.01807870371</v>
      </c>
      <c r="T3128" s="20">
        <f t="shared" si="243"/>
        <v>42456.976412037038</v>
      </c>
      <c r="U3128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10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240"/>
        <v>0</v>
      </c>
      <c r="P3129">
        <f t="shared" si="241"/>
        <v>0</v>
      </c>
      <c r="Q3129" s="14" t="s">
        <v>8308</v>
      </c>
      <c r="R3129" t="s">
        <v>8310</v>
      </c>
      <c r="S3129" s="20">
        <f t="shared" si="242"/>
        <v>42034.856817129628</v>
      </c>
      <c r="T3129" s="20">
        <f t="shared" si="243"/>
        <v>42064.856817129628</v>
      </c>
      <c r="U3129">
        <f t="shared" si="244"/>
        <v>2015</v>
      </c>
    </row>
    <row r="3130" spans="1:21" ht="60" hidden="1" x14ac:dyDescent="0.25">
      <c r="A3130">
        <v>2843</v>
      </c>
      <c r="B3130" s="3" t="s">
        <v>2843</v>
      </c>
      <c r="C3130" s="10" t="s">
        <v>6953</v>
      </c>
      <c r="D3130" s="6">
        <v>1200</v>
      </c>
      <c r="E3130" s="8">
        <v>0</v>
      </c>
      <c r="F3130" t="s">
        <v>8220</v>
      </c>
      <c r="G3130" t="s">
        <v>8223</v>
      </c>
      <c r="H3130" t="s">
        <v>8245</v>
      </c>
      <c r="I3130">
        <v>1465790400</v>
      </c>
      <c r="J3130">
        <v>1462210950</v>
      </c>
      <c r="K3130" t="b">
        <v>0</v>
      </c>
      <c r="L3130">
        <v>0</v>
      </c>
      <c r="M3130" t="b">
        <v>0</v>
      </c>
      <c r="N3130" t="s">
        <v>8269</v>
      </c>
      <c r="O3130" s="12">
        <f t="shared" si="240"/>
        <v>0</v>
      </c>
      <c r="P3130">
        <f t="shared" si="241"/>
        <v>0</v>
      </c>
      <c r="Q3130" s="14" t="s">
        <v>8308</v>
      </c>
      <c r="R3130" t="s">
        <v>8309</v>
      </c>
      <c r="S3130" s="20">
        <f t="shared" si="242"/>
        <v>42492.737847222219</v>
      </c>
      <c r="T3130" s="20">
        <f t="shared" si="243"/>
        <v>42534.166666666672</v>
      </c>
      <c r="U3130">
        <f t="shared" si="244"/>
        <v>2016</v>
      </c>
    </row>
    <row r="3131" spans="1:21" ht="30" x14ac:dyDescent="0.25">
      <c r="A3131">
        <v>3439</v>
      </c>
      <c r="B3131" s="3" t="s">
        <v>3438</v>
      </c>
      <c r="C3131" s="10" t="s">
        <v>7549</v>
      </c>
      <c r="D3131" s="6">
        <v>1200</v>
      </c>
      <c r="E3131" s="8">
        <v>1616.14</v>
      </c>
      <c r="F3131" t="s">
        <v>8218</v>
      </c>
      <c r="G3131" t="s">
        <v>8223</v>
      </c>
      <c r="H3131" t="s">
        <v>8245</v>
      </c>
      <c r="I3131">
        <v>1453179540</v>
      </c>
      <c r="J3131">
        <v>1452030730</v>
      </c>
      <c r="K3131" t="b">
        <v>0</v>
      </c>
      <c r="L3131">
        <v>18</v>
      </c>
      <c r="M3131" t="b">
        <v>1</v>
      </c>
      <c r="N3131" t="s">
        <v>8269</v>
      </c>
      <c r="O3131" s="12">
        <f t="shared" si="240"/>
        <v>135</v>
      </c>
      <c r="P3131">
        <f t="shared" si="241"/>
        <v>89.79</v>
      </c>
      <c r="Q3131" s="14" t="s">
        <v>8308</v>
      </c>
      <c r="R3131" t="s">
        <v>8309</v>
      </c>
      <c r="S3131" s="20">
        <f t="shared" si="242"/>
        <v>42374.911226851851</v>
      </c>
      <c r="T3131" s="20">
        <f t="shared" si="243"/>
        <v>42388.207638888889</v>
      </c>
      <c r="U3131">
        <f t="shared" si="244"/>
        <v>2016</v>
      </c>
    </row>
    <row r="3132" spans="1:21" ht="30" x14ac:dyDescent="0.25">
      <c r="A3132">
        <v>3666</v>
      </c>
      <c r="B3132" s="3" t="s">
        <v>3663</v>
      </c>
      <c r="C3132" s="10" t="s">
        <v>7776</v>
      </c>
      <c r="D3132" s="6">
        <v>1200</v>
      </c>
      <c r="E3132" s="8">
        <v>1200</v>
      </c>
      <c r="F3132" t="s">
        <v>8218</v>
      </c>
      <c r="G3132" t="s">
        <v>8223</v>
      </c>
      <c r="H3132" t="s">
        <v>8245</v>
      </c>
      <c r="I3132">
        <v>1406185200</v>
      </c>
      <c r="J3132">
        <v>1404337382</v>
      </c>
      <c r="K3132" t="b">
        <v>0</v>
      </c>
      <c r="L3132">
        <v>38</v>
      </c>
      <c r="M3132" t="b">
        <v>1</v>
      </c>
      <c r="N3132" t="s">
        <v>8269</v>
      </c>
      <c r="O3132" s="12">
        <f t="shared" si="240"/>
        <v>100</v>
      </c>
      <c r="P3132">
        <f t="shared" si="241"/>
        <v>31.58</v>
      </c>
      <c r="Q3132" s="14" t="s">
        <v>8308</v>
      </c>
      <c r="R3132" t="s">
        <v>8309</v>
      </c>
      <c r="S3132" s="20">
        <f t="shared" si="242"/>
        <v>41822.90488425926</v>
      </c>
      <c r="T3132" s="20">
        <f t="shared" si="243"/>
        <v>41844.291666666664</v>
      </c>
      <c r="U3132">
        <f t="shared" si="244"/>
        <v>2014</v>
      </c>
    </row>
    <row r="3133" spans="1:21" ht="60" hidden="1" x14ac:dyDescent="0.25">
      <c r="A3133">
        <v>3744</v>
      </c>
      <c r="B3133" s="3" t="s">
        <v>3741</v>
      </c>
      <c r="C3133" s="10" t="s">
        <v>7854</v>
      </c>
      <c r="D3133" s="6">
        <v>1200</v>
      </c>
      <c r="E3133" s="8">
        <v>0</v>
      </c>
      <c r="F3133" t="s">
        <v>8220</v>
      </c>
      <c r="G3133" t="s">
        <v>8223</v>
      </c>
      <c r="H3133" t="s">
        <v>8245</v>
      </c>
      <c r="I3133">
        <v>1404532740</v>
      </c>
      <c r="J3133">
        <v>1401823952</v>
      </c>
      <c r="K3133" t="b">
        <v>0</v>
      </c>
      <c r="L3133">
        <v>0</v>
      </c>
      <c r="M3133" t="b">
        <v>0</v>
      </c>
      <c r="N3133" t="s">
        <v>8269</v>
      </c>
      <c r="O3133" s="12">
        <f t="shared" si="240"/>
        <v>0</v>
      </c>
      <c r="P3133">
        <f t="shared" si="241"/>
        <v>0</v>
      </c>
      <c r="Q3133" s="14" t="s">
        <v>8308</v>
      </c>
      <c r="R3133" t="s">
        <v>8309</v>
      </c>
      <c r="S3133" s="20">
        <f t="shared" si="242"/>
        <v>41793.814259259263</v>
      </c>
      <c r="T3133" s="20">
        <f t="shared" si="243"/>
        <v>41825.165972222225</v>
      </c>
      <c r="U3133">
        <f t="shared" si="244"/>
        <v>2014</v>
      </c>
    </row>
    <row r="3134" spans="1:21" ht="60" x14ac:dyDescent="0.25">
      <c r="A3134">
        <v>3832</v>
      </c>
      <c r="B3134" s="3" t="s">
        <v>3829</v>
      </c>
      <c r="C3134" s="10" t="s">
        <v>7941</v>
      </c>
      <c r="D3134" s="6">
        <v>1200</v>
      </c>
      <c r="E3134" s="8">
        <v>1256</v>
      </c>
      <c r="F3134" t="s">
        <v>8218</v>
      </c>
      <c r="G3134" t="s">
        <v>8223</v>
      </c>
      <c r="H3134" t="s">
        <v>8245</v>
      </c>
      <c r="I3134">
        <v>1455936335</v>
      </c>
      <c r="J3134">
        <v>1452048335</v>
      </c>
      <c r="K3134" t="b">
        <v>0</v>
      </c>
      <c r="L3134">
        <v>9</v>
      </c>
      <c r="M3134" t="b">
        <v>1</v>
      </c>
      <c r="N3134" t="s">
        <v>8269</v>
      </c>
      <c r="O3134" s="12">
        <f t="shared" si="240"/>
        <v>105</v>
      </c>
      <c r="P3134">
        <f t="shared" si="241"/>
        <v>139.56</v>
      </c>
      <c r="Q3134" s="14" t="s">
        <v>8308</v>
      </c>
      <c r="R3134" t="s">
        <v>8309</v>
      </c>
      <c r="S3134" s="20">
        <f t="shared" si="242"/>
        <v>42375.114988425921</v>
      </c>
      <c r="T3134" s="20">
        <f t="shared" si="243"/>
        <v>42420.114988425921</v>
      </c>
      <c r="U3134">
        <f t="shared" si="244"/>
        <v>2016</v>
      </c>
    </row>
    <row r="3135" spans="1:21" ht="60" hidden="1" x14ac:dyDescent="0.25">
      <c r="A3135">
        <v>3133</v>
      </c>
      <c r="B3135" s="3" t="s">
        <v>3133</v>
      </c>
      <c r="C3135" s="10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240"/>
        <v>108</v>
      </c>
      <c r="P3135">
        <f t="shared" si="241"/>
        <v>33.75</v>
      </c>
      <c r="Q3135" s="14" t="s">
        <v>8308</v>
      </c>
      <c r="R3135" t="s">
        <v>8309</v>
      </c>
      <c r="S3135" s="20">
        <f t="shared" si="242"/>
        <v>42788.565208333333</v>
      </c>
      <c r="T3135" s="20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10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240"/>
        <v>23</v>
      </c>
      <c r="P3136">
        <f t="shared" si="241"/>
        <v>18.75</v>
      </c>
      <c r="Q3136" s="14" t="s">
        <v>8308</v>
      </c>
      <c r="R3136" t="s">
        <v>8309</v>
      </c>
      <c r="S3136" s="20">
        <f t="shared" si="242"/>
        <v>42800.720127314817</v>
      </c>
      <c r="T3136" s="20">
        <f t="shared" si="243"/>
        <v>42821.678460648152</v>
      </c>
      <c r="U3136">
        <f t="shared" si="244"/>
        <v>2017</v>
      </c>
    </row>
    <row r="3137" spans="1:21" ht="45" hidden="1" x14ac:dyDescent="0.25">
      <c r="A3137">
        <v>3942</v>
      </c>
      <c r="B3137" s="3" t="s">
        <v>3939</v>
      </c>
      <c r="C3137" s="10" t="s">
        <v>8050</v>
      </c>
      <c r="D3137" s="6">
        <v>1200</v>
      </c>
      <c r="E3137" s="8">
        <v>0</v>
      </c>
      <c r="F3137" t="s">
        <v>8220</v>
      </c>
      <c r="G3137" t="s">
        <v>8223</v>
      </c>
      <c r="H3137" t="s">
        <v>8245</v>
      </c>
      <c r="I3137">
        <v>1434490914</v>
      </c>
      <c r="J3137">
        <v>1429306914</v>
      </c>
      <c r="K3137" t="b">
        <v>0</v>
      </c>
      <c r="L3137">
        <v>0</v>
      </c>
      <c r="M3137" t="b">
        <v>0</v>
      </c>
      <c r="N3137" t="s">
        <v>8269</v>
      </c>
      <c r="O3137" s="12">
        <f t="shared" si="240"/>
        <v>0</v>
      </c>
      <c r="P3137">
        <f t="shared" si="241"/>
        <v>0</v>
      </c>
      <c r="Q3137" s="14" t="s">
        <v>8308</v>
      </c>
      <c r="R3137" t="s">
        <v>8309</v>
      </c>
      <c r="S3137" s="20">
        <f t="shared" si="242"/>
        <v>42111.904097222221</v>
      </c>
      <c r="T3137" s="20">
        <f t="shared" si="243"/>
        <v>42171.904097222221</v>
      </c>
      <c r="U3137">
        <f t="shared" si="244"/>
        <v>2015</v>
      </c>
    </row>
    <row r="3138" spans="1:21" ht="60" hidden="1" x14ac:dyDescent="0.25">
      <c r="A3138">
        <v>3136</v>
      </c>
      <c r="B3138" s="3" t="s">
        <v>3136</v>
      </c>
      <c r="C3138" s="10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ref="O3138:O3201" si="245">ROUND(E3138/D3138*100,0)</f>
        <v>128</v>
      </c>
      <c r="P3138">
        <f t="shared" ref="P3138:P3201" si="246">IFERROR(ROUND(E3138/L3138,2),0)</f>
        <v>29.05</v>
      </c>
      <c r="Q3138" s="14" t="s">
        <v>8308</v>
      </c>
      <c r="R3138" t="s">
        <v>8309</v>
      </c>
      <c r="S3138" s="20">
        <f t="shared" ref="S3138:S3201" si="247">(((J3138/60)/60)/24)+DATE(1970,1,1)</f>
        <v>42789.462430555555</v>
      </c>
      <c r="T3138" s="20">
        <f t="shared" ref="T3138:T3201" si="248">(((I3138/60)/60)/24)+DATE(1970,1,1)</f>
        <v>42825.957638888889</v>
      </c>
      <c r="U3138">
        <f t="shared" si="244"/>
        <v>2017</v>
      </c>
    </row>
    <row r="3139" spans="1:21" ht="60" hidden="1" x14ac:dyDescent="0.25">
      <c r="A3139">
        <v>3959</v>
      </c>
      <c r="B3139" s="3" t="s">
        <v>3956</v>
      </c>
      <c r="C3139" s="10" t="s">
        <v>8066</v>
      </c>
      <c r="D3139" s="6">
        <v>1200</v>
      </c>
      <c r="E3139" s="8">
        <v>292</v>
      </c>
      <c r="F3139" t="s">
        <v>8220</v>
      </c>
      <c r="G3139" t="s">
        <v>8223</v>
      </c>
      <c r="H3139" t="s">
        <v>8245</v>
      </c>
      <c r="I3139">
        <v>1411930556</v>
      </c>
      <c r="J3139">
        <v>1409338556</v>
      </c>
      <c r="K3139" t="b">
        <v>0</v>
      </c>
      <c r="L3139">
        <v>12</v>
      </c>
      <c r="M3139" t="b">
        <v>0</v>
      </c>
      <c r="N3139" t="s">
        <v>8269</v>
      </c>
      <c r="O3139" s="12">
        <f t="shared" si="245"/>
        <v>24</v>
      </c>
      <c r="P3139">
        <f t="shared" si="246"/>
        <v>24.33</v>
      </c>
      <c r="Q3139" s="14" t="s">
        <v>8308</v>
      </c>
      <c r="R3139" t="s">
        <v>8309</v>
      </c>
      <c r="S3139" s="20">
        <f t="shared" si="247"/>
        <v>41880.788842592592</v>
      </c>
      <c r="T3139" s="20">
        <f t="shared" si="248"/>
        <v>41910.788842592592</v>
      </c>
      <c r="U3139">
        <f t="shared" ref="U3139:U3202" si="249">YEAR(S3139)</f>
        <v>2014</v>
      </c>
    </row>
    <row r="3140" spans="1:21" ht="60" hidden="1" x14ac:dyDescent="0.25">
      <c r="A3140">
        <v>3138</v>
      </c>
      <c r="B3140" s="3" t="s">
        <v>3138</v>
      </c>
      <c r="C3140" s="10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245"/>
        <v>0</v>
      </c>
      <c r="P3140">
        <f t="shared" si="246"/>
        <v>0</v>
      </c>
      <c r="Q3140" s="14" t="s">
        <v>8308</v>
      </c>
      <c r="R3140" t="s">
        <v>8309</v>
      </c>
      <c r="S3140" s="20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10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245"/>
        <v>5</v>
      </c>
      <c r="P3141">
        <f t="shared" si="246"/>
        <v>450</v>
      </c>
      <c r="Q3141" s="14" t="s">
        <v>8308</v>
      </c>
      <c r="R3141" t="s">
        <v>8309</v>
      </c>
      <c r="S3141" s="20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10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245"/>
        <v>1</v>
      </c>
      <c r="P3142">
        <f t="shared" si="246"/>
        <v>24</v>
      </c>
      <c r="Q3142" s="14" t="s">
        <v>8308</v>
      </c>
      <c r="R3142" t="s">
        <v>8309</v>
      </c>
      <c r="S3142" s="20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10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245"/>
        <v>52</v>
      </c>
      <c r="P3143">
        <f t="shared" si="246"/>
        <v>32.25</v>
      </c>
      <c r="Q3143" s="14" t="s">
        <v>8308</v>
      </c>
      <c r="R3143" t="s">
        <v>8309</v>
      </c>
      <c r="S3143" s="20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10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245"/>
        <v>2</v>
      </c>
      <c r="P3144">
        <f t="shared" si="246"/>
        <v>15</v>
      </c>
      <c r="Q3144" s="14" t="s">
        <v>8308</v>
      </c>
      <c r="R3144" t="s">
        <v>8309</v>
      </c>
      <c r="S3144" s="20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10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245"/>
        <v>0</v>
      </c>
      <c r="P3145">
        <f t="shared" si="246"/>
        <v>0</v>
      </c>
      <c r="Q3145" s="14" t="s">
        <v>8308</v>
      </c>
      <c r="R3145" t="s">
        <v>8309</v>
      </c>
      <c r="S3145" s="20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45" x14ac:dyDescent="0.25">
      <c r="A3146">
        <v>2781</v>
      </c>
      <c r="B3146" s="3" t="s">
        <v>2781</v>
      </c>
      <c r="C3146" s="10" t="s">
        <v>6891</v>
      </c>
      <c r="D3146" s="6">
        <v>1250</v>
      </c>
      <c r="E3146" s="8">
        <v>1316</v>
      </c>
      <c r="F3146" t="s">
        <v>8218</v>
      </c>
      <c r="G3146" t="s">
        <v>8223</v>
      </c>
      <c r="H3146" t="s">
        <v>8245</v>
      </c>
      <c r="I3146">
        <v>1423724400</v>
      </c>
      <c r="J3146">
        <v>1421274954</v>
      </c>
      <c r="K3146" t="b">
        <v>0</v>
      </c>
      <c r="L3146">
        <v>28</v>
      </c>
      <c r="M3146" t="b">
        <v>1</v>
      </c>
      <c r="N3146" t="s">
        <v>8269</v>
      </c>
      <c r="O3146" s="12">
        <f t="shared" si="245"/>
        <v>105</v>
      </c>
      <c r="P3146">
        <f t="shared" si="246"/>
        <v>47</v>
      </c>
      <c r="Q3146" s="14" t="s">
        <v>8308</v>
      </c>
      <c r="R3146" t="s">
        <v>8309</v>
      </c>
      <c r="S3146" s="20">
        <f t="shared" si="247"/>
        <v>42018.94159722222</v>
      </c>
      <c r="T3146" s="20">
        <f t="shared" si="248"/>
        <v>42047.291666666672</v>
      </c>
      <c r="U3146">
        <f t="shared" si="249"/>
        <v>2015</v>
      </c>
    </row>
    <row r="3147" spans="1:21" ht="60" hidden="1" x14ac:dyDescent="0.25">
      <c r="A3147">
        <v>3129</v>
      </c>
      <c r="B3147" s="3" t="s">
        <v>3129</v>
      </c>
      <c r="C3147" s="10" t="s">
        <v>7239</v>
      </c>
      <c r="D3147" s="6">
        <v>1250</v>
      </c>
      <c r="E3147" s="8">
        <v>10</v>
      </c>
      <c r="F3147" t="s">
        <v>8221</v>
      </c>
      <c r="G3147" t="s">
        <v>8223</v>
      </c>
      <c r="H3147" t="s">
        <v>8245</v>
      </c>
      <c r="I3147">
        <v>1492542819</v>
      </c>
      <c r="J3147">
        <v>1489090419</v>
      </c>
      <c r="K3147" t="b">
        <v>0</v>
      </c>
      <c r="L3147">
        <v>1</v>
      </c>
      <c r="M3147" t="b">
        <v>0</v>
      </c>
      <c r="N3147" t="s">
        <v>8269</v>
      </c>
      <c r="O3147" s="12">
        <f t="shared" si="245"/>
        <v>1</v>
      </c>
      <c r="P3147">
        <f t="shared" si="246"/>
        <v>10</v>
      </c>
      <c r="Q3147" s="14" t="s">
        <v>8308</v>
      </c>
      <c r="R3147" t="s">
        <v>8309</v>
      </c>
      <c r="S3147" s="20">
        <f t="shared" si="247"/>
        <v>42803.842812499999</v>
      </c>
      <c r="T3147" s="20">
        <f t="shared" si="248"/>
        <v>42843.801145833335</v>
      </c>
      <c r="U3147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10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245"/>
        <v>11</v>
      </c>
      <c r="P3148">
        <f t="shared" si="246"/>
        <v>437.5</v>
      </c>
      <c r="Q3148" s="14" t="s">
        <v>8308</v>
      </c>
      <c r="R3148" t="s">
        <v>8309</v>
      </c>
      <c r="S3148" s="20">
        <f t="shared" si="247"/>
        <v>42796.682476851856</v>
      </c>
      <c r="T3148" s="20">
        <f t="shared" si="248"/>
        <v>42841.640810185185</v>
      </c>
      <c r="U3148">
        <f t="shared" si="249"/>
        <v>2017</v>
      </c>
    </row>
    <row r="3149" spans="1:21" ht="60" x14ac:dyDescent="0.25">
      <c r="A3149">
        <v>3149</v>
      </c>
      <c r="B3149" s="3" t="s">
        <v>3149</v>
      </c>
      <c r="C3149" s="10" t="s">
        <v>7259</v>
      </c>
      <c r="D3149" s="6">
        <v>1250</v>
      </c>
      <c r="E3149" s="8">
        <v>1300</v>
      </c>
      <c r="F3149" t="s">
        <v>8218</v>
      </c>
      <c r="G3149" t="s">
        <v>8223</v>
      </c>
      <c r="H3149" t="s">
        <v>8245</v>
      </c>
      <c r="I3149">
        <v>1354845600</v>
      </c>
      <c r="J3149">
        <v>1352766300</v>
      </c>
      <c r="K3149" t="b">
        <v>1</v>
      </c>
      <c r="L3149">
        <v>25</v>
      </c>
      <c r="M3149" t="b">
        <v>1</v>
      </c>
      <c r="N3149" t="s">
        <v>8269</v>
      </c>
      <c r="O3149" s="12">
        <f t="shared" si="245"/>
        <v>104</v>
      </c>
      <c r="P3149">
        <f t="shared" si="246"/>
        <v>52</v>
      </c>
      <c r="Q3149" s="14" t="s">
        <v>8308</v>
      </c>
      <c r="R3149" t="s">
        <v>8309</v>
      </c>
      <c r="S3149" s="20">
        <f t="shared" si="247"/>
        <v>41226.017361111109</v>
      </c>
      <c r="T3149" s="20">
        <f t="shared" si="248"/>
        <v>41250.083333333336</v>
      </c>
      <c r="U3149">
        <f t="shared" si="249"/>
        <v>2012</v>
      </c>
    </row>
    <row r="3150" spans="1:21" ht="45" x14ac:dyDescent="0.25">
      <c r="A3150">
        <v>3613</v>
      </c>
      <c r="B3150" s="3" t="s">
        <v>3612</v>
      </c>
      <c r="C3150" s="10" t="s">
        <v>7723</v>
      </c>
      <c r="D3150" s="6">
        <v>1250</v>
      </c>
      <c r="E3150" s="8">
        <v>1250</v>
      </c>
      <c r="F3150" t="s">
        <v>8218</v>
      </c>
      <c r="G3150" t="s">
        <v>8223</v>
      </c>
      <c r="H3150" t="s">
        <v>8245</v>
      </c>
      <c r="I3150">
        <v>1403964574</v>
      </c>
      <c r="J3150">
        <v>1401372574</v>
      </c>
      <c r="K3150" t="b">
        <v>0</v>
      </c>
      <c r="L3150">
        <v>20</v>
      </c>
      <c r="M3150" t="b">
        <v>1</v>
      </c>
      <c r="N3150" t="s">
        <v>8269</v>
      </c>
      <c r="O3150" s="12">
        <f t="shared" si="245"/>
        <v>100</v>
      </c>
      <c r="P3150">
        <f t="shared" si="246"/>
        <v>62.5</v>
      </c>
      <c r="Q3150" s="14" t="s">
        <v>8308</v>
      </c>
      <c r="R3150" t="s">
        <v>8309</v>
      </c>
      <c r="S3150" s="20">
        <f t="shared" si="247"/>
        <v>41788.58997685185</v>
      </c>
      <c r="T3150" s="20">
        <f t="shared" si="248"/>
        <v>41818.58997685185</v>
      </c>
      <c r="U3150">
        <f t="shared" si="249"/>
        <v>2014</v>
      </c>
    </row>
    <row r="3151" spans="1:21" ht="45" hidden="1" x14ac:dyDescent="0.25">
      <c r="A3151">
        <v>3998</v>
      </c>
      <c r="B3151" s="3" t="s">
        <v>3994</v>
      </c>
      <c r="C3151" s="10" t="s">
        <v>8104</v>
      </c>
      <c r="D3151" s="6">
        <v>1250</v>
      </c>
      <c r="E3151" s="8">
        <v>715</v>
      </c>
      <c r="F3151" t="s">
        <v>8220</v>
      </c>
      <c r="G3151" t="s">
        <v>8223</v>
      </c>
      <c r="H3151" t="s">
        <v>8245</v>
      </c>
      <c r="I3151">
        <v>1427580426</v>
      </c>
      <c r="J3151">
        <v>1424992026</v>
      </c>
      <c r="K3151" t="b">
        <v>0</v>
      </c>
      <c r="L3151">
        <v>12</v>
      </c>
      <c r="M3151" t="b">
        <v>0</v>
      </c>
      <c r="N3151" t="s">
        <v>8269</v>
      </c>
      <c r="O3151" s="12">
        <f t="shared" si="245"/>
        <v>57</v>
      </c>
      <c r="P3151">
        <f t="shared" si="246"/>
        <v>59.58</v>
      </c>
      <c r="Q3151" s="14" t="s">
        <v>8308</v>
      </c>
      <c r="R3151" t="s">
        <v>8309</v>
      </c>
      <c r="S3151" s="20">
        <f t="shared" si="247"/>
        <v>42061.963263888887</v>
      </c>
      <c r="T3151" s="20">
        <f t="shared" si="248"/>
        <v>42091.921597222223</v>
      </c>
      <c r="U3151">
        <f t="shared" si="249"/>
        <v>2015</v>
      </c>
    </row>
    <row r="3152" spans="1:21" ht="60" hidden="1" x14ac:dyDescent="0.25">
      <c r="A3152">
        <v>4002</v>
      </c>
      <c r="B3152" s="3" t="s">
        <v>3998</v>
      </c>
      <c r="C3152" s="10" t="s">
        <v>8108</v>
      </c>
      <c r="D3152" s="6">
        <v>1250</v>
      </c>
      <c r="E3152" s="8">
        <v>23</v>
      </c>
      <c r="F3152" t="s">
        <v>8220</v>
      </c>
      <c r="G3152" t="s">
        <v>8223</v>
      </c>
      <c r="H3152" t="s">
        <v>8245</v>
      </c>
      <c r="I3152">
        <v>1411779761</v>
      </c>
      <c r="J3152">
        <v>1409187761</v>
      </c>
      <c r="K3152" t="b">
        <v>0</v>
      </c>
      <c r="L3152">
        <v>4</v>
      </c>
      <c r="M3152" t="b">
        <v>0</v>
      </c>
      <c r="N3152" t="s">
        <v>8269</v>
      </c>
      <c r="O3152" s="12">
        <f t="shared" si="245"/>
        <v>2</v>
      </c>
      <c r="P3152">
        <f t="shared" si="246"/>
        <v>5.75</v>
      </c>
      <c r="Q3152" s="14" t="s">
        <v>8308</v>
      </c>
      <c r="R3152" t="s">
        <v>8309</v>
      </c>
      <c r="S3152" s="20">
        <f t="shared" si="247"/>
        <v>41879.043530092589</v>
      </c>
      <c r="T3152" s="20">
        <f t="shared" si="248"/>
        <v>41909.043530092589</v>
      </c>
      <c r="U3152">
        <f t="shared" si="249"/>
        <v>2014</v>
      </c>
    </row>
    <row r="3153" spans="1:21" ht="30" x14ac:dyDescent="0.25">
      <c r="A3153">
        <v>3710</v>
      </c>
      <c r="B3153" s="3" t="s">
        <v>3707</v>
      </c>
      <c r="C3153" s="10" t="s">
        <v>7820</v>
      </c>
      <c r="D3153" s="6">
        <v>1300</v>
      </c>
      <c r="E3153" s="8">
        <v>1835</v>
      </c>
      <c r="F3153" t="s">
        <v>8218</v>
      </c>
      <c r="G3153" t="s">
        <v>8223</v>
      </c>
      <c r="H3153" t="s">
        <v>8245</v>
      </c>
      <c r="I3153">
        <v>1428068988</v>
      </c>
      <c r="J3153">
        <v>1425908988</v>
      </c>
      <c r="K3153" t="b">
        <v>0</v>
      </c>
      <c r="L3153">
        <v>27</v>
      </c>
      <c r="M3153" t="b">
        <v>1</v>
      </c>
      <c r="N3153" t="s">
        <v>8269</v>
      </c>
      <c r="O3153" s="12">
        <f t="shared" si="245"/>
        <v>141</v>
      </c>
      <c r="P3153">
        <f t="shared" si="246"/>
        <v>67.959999999999994</v>
      </c>
      <c r="Q3153" s="14" t="s">
        <v>8308</v>
      </c>
      <c r="R3153" t="s">
        <v>8309</v>
      </c>
      <c r="S3153" s="20">
        <f t="shared" si="247"/>
        <v>42072.576249999998</v>
      </c>
      <c r="T3153" s="20">
        <f t="shared" si="248"/>
        <v>42097.576249999998</v>
      </c>
      <c r="U3153">
        <f t="shared" si="249"/>
        <v>2015</v>
      </c>
    </row>
    <row r="3154" spans="1:21" ht="45" hidden="1" x14ac:dyDescent="0.25">
      <c r="A3154">
        <v>3152</v>
      </c>
      <c r="B3154" s="3" t="s">
        <v>3152</v>
      </c>
      <c r="C3154" s="10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245"/>
        <v>106</v>
      </c>
      <c r="P3154">
        <f t="shared" si="246"/>
        <v>34.79</v>
      </c>
      <c r="Q3154" s="14" t="s">
        <v>8308</v>
      </c>
      <c r="R3154" t="s">
        <v>8309</v>
      </c>
      <c r="S3154" s="20">
        <f t="shared" si="247"/>
        <v>41550.867673611108</v>
      </c>
      <c r="T3154" s="20">
        <f t="shared" si="248"/>
        <v>41580.867673611108</v>
      </c>
      <c r="U3154">
        <f t="shared" si="249"/>
        <v>2013</v>
      </c>
    </row>
    <row r="3155" spans="1:21" ht="60" hidden="1" x14ac:dyDescent="0.25">
      <c r="A3155">
        <v>3976</v>
      </c>
      <c r="B3155" s="3" t="s">
        <v>3973</v>
      </c>
      <c r="C3155" s="10" t="s">
        <v>8083</v>
      </c>
      <c r="D3155" s="6">
        <v>1300</v>
      </c>
      <c r="E3155" s="8">
        <v>620</v>
      </c>
      <c r="F3155" t="s">
        <v>8220</v>
      </c>
      <c r="G3155" t="s">
        <v>8223</v>
      </c>
      <c r="H3155" t="s">
        <v>8245</v>
      </c>
      <c r="I3155">
        <v>1406876400</v>
      </c>
      <c r="J3155">
        <v>1405024561</v>
      </c>
      <c r="K3155" t="b">
        <v>0</v>
      </c>
      <c r="L3155">
        <v>10</v>
      </c>
      <c r="M3155" t="b">
        <v>0</v>
      </c>
      <c r="N3155" t="s">
        <v>8269</v>
      </c>
      <c r="O3155" s="12">
        <f t="shared" si="245"/>
        <v>48</v>
      </c>
      <c r="P3155">
        <f t="shared" si="246"/>
        <v>62</v>
      </c>
      <c r="Q3155" s="14" t="s">
        <v>8308</v>
      </c>
      <c r="R3155" t="s">
        <v>8309</v>
      </c>
      <c r="S3155" s="20">
        <f t="shared" si="247"/>
        <v>41830.858344907407</v>
      </c>
      <c r="T3155" s="20">
        <f t="shared" si="248"/>
        <v>41852.291666666664</v>
      </c>
      <c r="U3155">
        <f t="shared" si="249"/>
        <v>2014</v>
      </c>
    </row>
    <row r="3156" spans="1:21" ht="45" x14ac:dyDescent="0.25">
      <c r="A3156">
        <v>1289</v>
      </c>
      <c r="B3156" s="3" t="s">
        <v>1290</v>
      </c>
      <c r="C3156" s="10" t="s">
        <v>5399</v>
      </c>
      <c r="D3156" s="6">
        <v>1500</v>
      </c>
      <c r="E3156" s="8">
        <v>1876</v>
      </c>
      <c r="F3156" t="s">
        <v>8218</v>
      </c>
      <c r="G3156" t="s">
        <v>8223</v>
      </c>
      <c r="H3156" t="s">
        <v>8245</v>
      </c>
      <c r="I3156">
        <v>1483499645</v>
      </c>
      <c r="J3156">
        <v>1480907645</v>
      </c>
      <c r="K3156" t="b">
        <v>0</v>
      </c>
      <c r="L3156">
        <v>52</v>
      </c>
      <c r="M3156" t="b">
        <v>1</v>
      </c>
      <c r="N3156" t="s">
        <v>8269</v>
      </c>
      <c r="O3156" s="12">
        <f t="shared" si="245"/>
        <v>125</v>
      </c>
      <c r="P3156">
        <f t="shared" si="246"/>
        <v>36.08</v>
      </c>
      <c r="Q3156" s="14" t="s">
        <v>8308</v>
      </c>
      <c r="R3156" t="s">
        <v>8309</v>
      </c>
      <c r="S3156" s="20">
        <f t="shared" si="247"/>
        <v>42709.134780092587</v>
      </c>
      <c r="T3156" s="20">
        <f t="shared" si="248"/>
        <v>42739.134780092587</v>
      </c>
      <c r="U3156">
        <f t="shared" si="249"/>
        <v>2016</v>
      </c>
    </row>
    <row r="3157" spans="1:21" ht="45" hidden="1" x14ac:dyDescent="0.25">
      <c r="A3157">
        <v>3155</v>
      </c>
      <c r="B3157" s="3" t="s">
        <v>3155</v>
      </c>
      <c r="C3157" s="10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245"/>
        <v>189</v>
      </c>
      <c r="P3157">
        <f t="shared" si="246"/>
        <v>31.21</v>
      </c>
      <c r="Q3157" s="14" t="s">
        <v>8308</v>
      </c>
      <c r="R3157" t="s">
        <v>8309</v>
      </c>
      <c r="S3157" s="20">
        <f t="shared" si="247"/>
        <v>41233.499131944445</v>
      </c>
      <c r="T3157" s="20">
        <f t="shared" si="248"/>
        <v>41263.499131944445</v>
      </c>
      <c r="U3157">
        <f t="shared" si="249"/>
        <v>2012</v>
      </c>
    </row>
    <row r="3158" spans="1:21" ht="60" x14ac:dyDescent="0.25">
      <c r="A3158">
        <v>2965</v>
      </c>
      <c r="B3158" s="3" t="s">
        <v>2965</v>
      </c>
      <c r="C3158" s="10" t="s">
        <v>7075</v>
      </c>
      <c r="D3158" s="6">
        <v>1500</v>
      </c>
      <c r="E3158" s="8">
        <v>1635</v>
      </c>
      <c r="F3158" t="s">
        <v>8218</v>
      </c>
      <c r="G3158" t="s">
        <v>8223</v>
      </c>
      <c r="H3158" t="s">
        <v>8245</v>
      </c>
      <c r="I3158">
        <v>1436290233</v>
      </c>
      <c r="J3158">
        <v>1433698233</v>
      </c>
      <c r="K3158" t="b">
        <v>0</v>
      </c>
      <c r="L3158">
        <v>39</v>
      </c>
      <c r="M3158" t="b">
        <v>1</v>
      </c>
      <c r="N3158" t="s">
        <v>8269</v>
      </c>
      <c r="O3158" s="12">
        <f t="shared" si="245"/>
        <v>109</v>
      </c>
      <c r="P3158">
        <f t="shared" si="246"/>
        <v>41.92</v>
      </c>
      <c r="Q3158" s="14" t="s">
        <v>8308</v>
      </c>
      <c r="R3158" t="s">
        <v>8309</v>
      </c>
      <c r="S3158" s="20">
        <f t="shared" si="247"/>
        <v>42162.729548611111</v>
      </c>
      <c r="T3158" s="20">
        <f t="shared" si="248"/>
        <v>42192.729548611111</v>
      </c>
      <c r="U3158">
        <f t="shared" si="249"/>
        <v>2015</v>
      </c>
    </row>
    <row r="3159" spans="1:21" ht="45" hidden="1" x14ac:dyDescent="0.25">
      <c r="A3159">
        <v>3137</v>
      </c>
      <c r="B3159" s="3" t="s">
        <v>3137</v>
      </c>
      <c r="C3159" s="10" t="s">
        <v>7247</v>
      </c>
      <c r="D3159" s="6">
        <v>1500</v>
      </c>
      <c r="E3159" s="8">
        <v>50</v>
      </c>
      <c r="F3159" t="s">
        <v>8221</v>
      </c>
      <c r="G3159" t="s">
        <v>8223</v>
      </c>
      <c r="H3159" t="s">
        <v>8245</v>
      </c>
      <c r="I3159">
        <v>1493838720</v>
      </c>
      <c r="J3159">
        <v>1489439669</v>
      </c>
      <c r="K3159" t="b">
        <v>0</v>
      </c>
      <c r="L3159">
        <v>1</v>
      </c>
      <c r="M3159" t="b">
        <v>0</v>
      </c>
      <c r="N3159" t="s">
        <v>8269</v>
      </c>
      <c r="O3159" s="12">
        <f t="shared" si="245"/>
        <v>3</v>
      </c>
      <c r="P3159">
        <f t="shared" si="246"/>
        <v>50</v>
      </c>
      <c r="Q3159" s="14" t="s">
        <v>8308</v>
      </c>
      <c r="R3159" t="s">
        <v>8309</v>
      </c>
      <c r="S3159" s="20">
        <f t="shared" si="247"/>
        <v>42807.885057870371</v>
      </c>
      <c r="T3159" s="20">
        <f t="shared" si="248"/>
        <v>42858.8</v>
      </c>
      <c r="U3159">
        <f t="shared" si="249"/>
        <v>2017</v>
      </c>
    </row>
    <row r="3160" spans="1:21" ht="45" x14ac:dyDescent="0.25">
      <c r="A3160">
        <v>3159</v>
      </c>
      <c r="B3160" s="3" t="s">
        <v>3159</v>
      </c>
      <c r="C3160" s="10" t="s">
        <v>7269</v>
      </c>
      <c r="D3160" s="6">
        <v>1500</v>
      </c>
      <c r="E3160" s="8">
        <v>2002.22</v>
      </c>
      <c r="F3160" t="s">
        <v>8218</v>
      </c>
      <c r="G3160" t="s">
        <v>8223</v>
      </c>
      <c r="H3160" t="s">
        <v>8245</v>
      </c>
      <c r="I3160">
        <v>1326927600</v>
      </c>
      <c r="J3160">
        <v>1323221761</v>
      </c>
      <c r="K3160" t="b">
        <v>1</v>
      </c>
      <c r="L3160">
        <v>52</v>
      </c>
      <c r="M3160" t="b">
        <v>1</v>
      </c>
      <c r="N3160" t="s">
        <v>8269</v>
      </c>
      <c r="O3160" s="12">
        <f t="shared" si="245"/>
        <v>133</v>
      </c>
      <c r="P3160">
        <f t="shared" si="246"/>
        <v>38.5</v>
      </c>
      <c r="Q3160" s="14" t="s">
        <v>8308</v>
      </c>
      <c r="R3160" t="s">
        <v>8309</v>
      </c>
      <c r="S3160" s="20">
        <f t="shared" si="247"/>
        <v>40884.066678240742</v>
      </c>
      <c r="T3160" s="20">
        <f t="shared" si="248"/>
        <v>40926.958333333336</v>
      </c>
      <c r="U3160">
        <f t="shared" si="249"/>
        <v>2011</v>
      </c>
    </row>
    <row r="3161" spans="1:21" ht="60" x14ac:dyDescent="0.25">
      <c r="A3161">
        <v>3251</v>
      </c>
      <c r="B3161" s="3" t="s">
        <v>3251</v>
      </c>
      <c r="C3161" s="10" t="s">
        <v>7361</v>
      </c>
      <c r="D3161" s="6">
        <v>1500</v>
      </c>
      <c r="E3161" s="8">
        <v>1661</v>
      </c>
      <c r="F3161" t="s">
        <v>8218</v>
      </c>
      <c r="G3161" t="s">
        <v>8223</v>
      </c>
      <c r="H3161" t="s">
        <v>8245</v>
      </c>
      <c r="I3161">
        <v>1434907966</v>
      </c>
      <c r="J3161">
        <v>1432315966</v>
      </c>
      <c r="K3161" t="b">
        <v>1</v>
      </c>
      <c r="L3161">
        <v>20</v>
      </c>
      <c r="M3161" t="b">
        <v>1</v>
      </c>
      <c r="N3161" t="s">
        <v>8269</v>
      </c>
      <c r="O3161" s="12">
        <f t="shared" si="245"/>
        <v>111</v>
      </c>
      <c r="P3161">
        <f t="shared" si="246"/>
        <v>83.05</v>
      </c>
      <c r="Q3161" s="14" t="s">
        <v>8308</v>
      </c>
      <c r="R3161" t="s">
        <v>8309</v>
      </c>
      <c r="S3161" s="20">
        <f t="shared" si="247"/>
        <v>42146.731087962966</v>
      </c>
      <c r="T3161" s="20">
        <f t="shared" si="248"/>
        <v>42176.731087962966</v>
      </c>
      <c r="U3161">
        <f t="shared" si="249"/>
        <v>2015</v>
      </c>
    </row>
    <row r="3162" spans="1:21" ht="60" x14ac:dyDescent="0.25">
      <c r="A3162">
        <v>3306</v>
      </c>
      <c r="B3162" s="3" t="s">
        <v>3306</v>
      </c>
      <c r="C3162" s="10" t="s">
        <v>7416</v>
      </c>
      <c r="D3162" s="6">
        <v>1500</v>
      </c>
      <c r="E3162" s="8">
        <v>2630</v>
      </c>
      <c r="F3162" t="s">
        <v>8218</v>
      </c>
      <c r="G3162" t="s">
        <v>8223</v>
      </c>
      <c r="H3162" t="s">
        <v>8245</v>
      </c>
      <c r="I3162">
        <v>1465527600</v>
      </c>
      <c r="J3162">
        <v>1462252542</v>
      </c>
      <c r="K3162" t="b">
        <v>0</v>
      </c>
      <c r="L3162">
        <v>54</v>
      </c>
      <c r="M3162" t="b">
        <v>1</v>
      </c>
      <c r="N3162" t="s">
        <v>8269</v>
      </c>
      <c r="O3162" s="12">
        <f t="shared" si="245"/>
        <v>175</v>
      </c>
      <c r="P3162">
        <f t="shared" si="246"/>
        <v>48.7</v>
      </c>
      <c r="Q3162" s="14" t="s">
        <v>8308</v>
      </c>
      <c r="R3162" t="s">
        <v>8309</v>
      </c>
      <c r="S3162" s="20">
        <f t="shared" si="247"/>
        <v>42493.219236111108</v>
      </c>
      <c r="T3162" s="20">
        <f t="shared" si="248"/>
        <v>42531.125</v>
      </c>
      <c r="U3162">
        <f t="shared" si="249"/>
        <v>2016</v>
      </c>
    </row>
    <row r="3163" spans="1:21" ht="60" hidden="1" x14ac:dyDescent="0.25">
      <c r="A3163">
        <v>3161</v>
      </c>
      <c r="B3163" s="3" t="s">
        <v>3161</v>
      </c>
      <c r="C3163" s="10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245"/>
        <v>105</v>
      </c>
      <c r="P3163">
        <f t="shared" si="246"/>
        <v>28.41</v>
      </c>
      <c r="Q3163" s="14" t="s">
        <v>8308</v>
      </c>
      <c r="R3163" t="s">
        <v>8309</v>
      </c>
      <c r="S3163" s="20">
        <f t="shared" si="247"/>
        <v>41897.536134259259</v>
      </c>
      <c r="T3163" s="20">
        <f t="shared" si="248"/>
        <v>41927.536134259259</v>
      </c>
      <c r="U3163">
        <f t="shared" si="249"/>
        <v>2014</v>
      </c>
    </row>
    <row r="3164" spans="1:21" ht="60" x14ac:dyDescent="0.25">
      <c r="A3164">
        <v>3346</v>
      </c>
      <c r="B3164" s="3" t="s">
        <v>3346</v>
      </c>
      <c r="C3164" s="10" t="s">
        <v>7456</v>
      </c>
      <c r="D3164" s="6">
        <v>1500</v>
      </c>
      <c r="E3164" s="8">
        <v>1650</v>
      </c>
      <c r="F3164" t="s">
        <v>8218</v>
      </c>
      <c r="G3164" t="s">
        <v>8223</v>
      </c>
      <c r="H3164" t="s">
        <v>8245</v>
      </c>
      <c r="I3164">
        <v>1424910910</v>
      </c>
      <c r="J3164">
        <v>1424306110</v>
      </c>
      <c r="K3164" t="b">
        <v>0</v>
      </c>
      <c r="L3164">
        <v>18</v>
      </c>
      <c r="M3164" t="b">
        <v>1</v>
      </c>
      <c r="N3164" t="s">
        <v>8269</v>
      </c>
      <c r="O3164" s="12">
        <f t="shared" si="245"/>
        <v>110</v>
      </c>
      <c r="P3164">
        <f t="shared" si="246"/>
        <v>91.67</v>
      </c>
      <c r="Q3164" s="14" t="s">
        <v>8308</v>
      </c>
      <c r="R3164" t="s">
        <v>8309</v>
      </c>
      <c r="S3164" s="20">
        <f t="shared" si="247"/>
        <v>42054.024421296301</v>
      </c>
      <c r="T3164" s="20">
        <f t="shared" si="248"/>
        <v>42061.024421296301</v>
      </c>
      <c r="U3164">
        <f t="shared" si="249"/>
        <v>2015</v>
      </c>
    </row>
    <row r="3165" spans="1:21" ht="30" x14ac:dyDescent="0.25">
      <c r="A3165">
        <v>3370</v>
      </c>
      <c r="B3165" s="3" t="s">
        <v>3369</v>
      </c>
      <c r="C3165" s="10" t="s">
        <v>7480</v>
      </c>
      <c r="D3165" s="6">
        <v>1500</v>
      </c>
      <c r="E3165" s="8">
        <v>1766</v>
      </c>
      <c r="F3165" t="s">
        <v>8218</v>
      </c>
      <c r="G3165" t="s">
        <v>8223</v>
      </c>
      <c r="H3165" t="s">
        <v>8245</v>
      </c>
      <c r="I3165">
        <v>1481961600</v>
      </c>
      <c r="J3165">
        <v>1479283285</v>
      </c>
      <c r="K3165" t="b">
        <v>0</v>
      </c>
      <c r="L3165">
        <v>26</v>
      </c>
      <c r="M3165" t="b">
        <v>1</v>
      </c>
      <c r="N3165" t="s">
        <v>8269</v>
      </c>
      <c r="O3165" s="12">
        <f t="shared" si="245"/>
        <v>118</v>
      </c>
      <c r="P3165">
        <f t="shared" si="246"/>
        <v>67.92</v>
      </c>
      <c r="Q3165" s="14" t="s">
        <v>8308</v>
      </c>
      <c r="R3165" t="s">
        <v>8309</v>
      </c>
      <c r="S3165" s="20">
        <f t="shared" si="247"/>
        <v>42690.334317129629</v>
      </c>
      <c r="T3165" s="20">
        <f t="shared" si="248"/>
        <v>42721.333333333328</v>
      </c>
      <c r="U3165">
        <f t="shared" si="249"/>
        <v>2016</v>
      </c>
    </row>
    <row r="3166" spans="1:21" ht="60" x14ac:dyDescent="0.25">
      <c r="A3166">
        <v>3390</v>
      </c>
      <c r="B3166" s="3" t="s">
        <v>3389</v>
      </c>
      <c r="C3166" s="10" t="s">
        <v>7500</v>
      </c>
      <c r="D3166" s="6">
        <v>1500</v>
      </c>
      <c r="E3166" s="8">
        <v>1536</v>
      </c>
      <c r="F3166" t="s">
        <v>8218</v>
      </c>
      <c r="G3166" t="s">
        <v>8223</v>
      </c>
      <c r="H3166" t="s">
        <v>8245</v>
      </c>
      <c r="I3166">
        <v>1405017345</v>
      </c>
      <c r="J3166">
        <v>1403721345</v>
      </c>
      <c r="K3166" t="b">
        <v>0</v>
      </c>
      <c r="L3166">
        <v>22</v>
      </c>
      <c r="M3166" t="b">
        <v>1</v>
      </c>
      <c r="N3166" t="s">
        <v>8269</v>
      </c>
      <c r="O3166" s="12">
        <f t="shared" si="245"/>
        <v>102</v>
      </c>
      <c r="P3166">
        <f t="shared" si="246"/>
        <v>69.819999999999993</v>
      </c>
      <c r="Q3166" s="14" t="s">
        <v>8308</v>
      </c>
      <c r="R3166" t="s">
        <v>8309</v>
      </c>
      <c r="S3166" s="20">
        <f t="shared" si="247"/>
        <v>41815.774826388886</v>
      </c>
      <c r="T3166" s="20">
        <f t="shared" si="248"/>
        <v>41830.774826388886</v>
      </c>
      <c r="U3166">
        <f t="shared" si="249"/>
        <v>2014</v>
      </c>
    </row>
    <row r="3167" spans="1:21" ht="45" x14ac:dyDescent="0.25">
      <c r="A3167">
        <v>3393</v>
      </c>
      <c r="B3167" s="3" t="s">
        <v>3392</v>
      </c>
      <c r="C3167" s="10" t="s">
        <v>7503</v>
      </c>
      <c r="D3167" s="6">
        <v>1500</v>
      </c>
      <c r="E3167" s="8">
        <v>1587</v>
      </c>
      <c r="F3167" t="s">
        <v>8218</v>
      </c>
      <c r="G3167" t="s">
        <v>8223</v>
      </c>
      <c r="H3167" t="s">
        <v>8245</v>
      </c>
      <c r="I3167">
        <v>1415234760</v>
      </c>
      <c r="J3167">
        <v>1413065230</v>
      </c>
      <c r="K3167" t="b">
        <v>0</v>
      </c>
      <c r="L3167">
        <v>44</v>
      </c>
      <c r="M3167" t="b">
        <v>1</v>
      </c>
      <c r="N3167" t="s">
        <v>8269</v>
      </c>
      <c r="O3167" s="12">
        <f t="shared" si="245"/>
        <v>106</v>
      </c>
      <c r="P3167">
        <f t="shared" si="246"/>
        <v>36.07</v>
      </c>
      <c r="Q3167" s="14" t="s">
        <v>8308</v>
      </c>
      <c r="R3167" t="s">
        <v>8309</v>
      </c>
      <c r="S3167" s="20">
        <f t="shared" si="247"/>
        <v>41923.921643518523</v>
      </c>
      <c r="T3167" s="20">
        <f t="shared" si="248"/>
        <v>41949.031944444447</v>
      </c>
      <c r="U3167">
        <f t="shared" si="249"/>
        <v>2014</v>
      </c>
    </row>
    <row r="3168" spans="1:21" ht="45" x14ac:dyDescent="0.25">
      <c r="A3168">
        <v>3396</v>
      </c>
      <c r="B3168" s="3" t="s">
        <v>3395</v>
      </c>
      <c r="C3168" s="10" t="s">
        <v>7506</v>
      </c>
      <c r="D3168" s="6">
        <v>1500</v>
      </c>
      <c r="E3168" s="8">
        <v>1565</v>
      </c>
      <c r="F3168" t="s">
        <v>8218</v>
      </c>
      <c r="G3168" t="s">
        <v>8223</v>
      </c>
      <c r="H3168" t="s">
        <v>8245</v>
      </c>
      <c r="I3168">
        <v>1401595140</v>
      </c>
      <c r="J3168">
        <v>1399286589</v>
      </c>
      <c r="K3168" t="b">
        <v>0</v>
      </c>
      <c r="L3168">
        <v>28</v>
      </c>
      <c r="M3168" t="b">
        <v>1</v>
      </c>
      <c r="N3168" t="s">
        <v>8269</v>
      </c>
      <c r="O3168" s="12">
        <f t="shared" si="245"/>
        <v>104</v>
      </c>
      <c r="P3168">
        <f t="shared" si="246"/>
        <v>55.89</v>
      </c>
      <c r="Q3168" s="14" t="s">
        <v>8308</v>
      </c>
      <c r="R3168" t="s">
        <v>8309</v>
      </c>
      <c r="S3168" s="20">
        <f t="shared" si="247"/>
        <v>41764.44663194444</v>
      </c>
      <c r="T3168" s="20">
        <f t="shared" si="248"/>
        <v>41791.165972222225</v>
      </c>
      <c r="U3168">
        <f t="shared" si="249"/>
        <v>2014</v>
      </c>
    </row>
    <row r="3169" spans="1:21" ht="45" x14ac:dyDescent="0.25">
      <c r="A3169">
        <v>3480</v>
      </c>
      <c r="B3169" s="3" t="s">
        <v>3479</v>
      </c>
      <c r="C3169" s="10" t="s">
        <v>7590</v>
      </c>
      <c r="D3169" s="6">
        <v>1500</v>
      </c>
      <c r="E3169" s="8">
        <v>2140</v>
      </c>
      <c r="F3169" t="s">
        <v>8218</v>
      </c>
      <c r="G3169" t="s">
        <v>8223</v>
      </c>
      <c r="H3169" t="s">
        <v>8245</v>
      </c>
      <c r="I3169">
        <v>1436562000</v>
      </c>
      <c r="J3169">
        <v>1434440227</v>
      </c>
      <c r="K3169" t="b">
        <v>0</v>
      </c>
      <c r="L3169">
        <v>13</v>
      </c>
      <c r="M3169" t="b">
        <v>1</v>
      </c>
      <c r="N3169" t="s">
        <v>8269</v>
      </c>
      <c r="O3169" s="12">
        <f t="shared" si="245"/>
        <v>143</v>
      </c>
      <c r="P3169">
        <f t="shared" si="246"/>
        <v>164.62</v>
      </c>
      <c r="Q3169" s="14" t="s">
        <v>8308</v>
      </c>
      <c r="R3169" t="s">
        <v>8309</v>
      </c>
      <c r="S3169" s="20">
        <f t="shared" si="247"/>
        <v>42171.317442129628</v>
      </c>
      <c r="T3169" s="20">
        <f t="shared" si="248"/>
        <v>42195.875</v>
      </c>
      <c r="U3169">
        <f t="shared" si="249"/>
        <v>2015</v>
      </c>
    </row>
    <row r="3170" spans="1:21" ht="60" x14ac:dyDescent="0.25">
      <c r="A3170">
        <v>3493</v>
      </c>
      <c r="B3170" s="3" t="s">
        <v>3492</v>
      </c>
      <c r="C3170" s="10" t="s">
        <v>7603</v>
      </c>
      <c r="D3170" s="6">
        <v>1500</v>
      </c>
      <c r="E3170" s="8">
        <v>1500</v>
      </c>
      <c r="F3170" t="s">
        <v>8218</v>
      </c>
      <c r="G3170" t="s">
        <v>8223</v>
      </c>
      <c r="H3170" t="s">
        <v>8245</v>
      </c>
      <c r="I3170">
        <v>1408252260</v>
      </c>
      <c r="J3170">
        <v>1406580436</v>
      </c>
      <c r="K3170" t="b">
        <v>0</v>
      </c>
      <c r="L3170">
        <v>29</v>
      </c>
      <c r="M3170" t="b">
        <v>1</v>
      </c>
      <c r="N3170" t="s">
        <v>8269</v>
      </c>
      <c r="O3170" s="12">
        <f t="shared" si="245"/>
        <v>100</v>
      </c>
      <c r="P3170">
        <f t="shared" si="246"/>
        <v>51.72</v>
      </c>
      <c r="Q3170" s="14" t="s">
        <v>8308</v>
      </c>
      <c r="R3170" t="s">
        <v>8309</v>
      </c>
      <c r="S3170" s="20">
        <f t="shared" si="247"/>
        <v>41848.866157407407</v>
      </c>
      <c r="T3170" s="20">
        <f t="shared" si="248"/>
        <v>41868.21597222222</v>
      </c>
      <c r="U3170">
        <f t="shared" si="249"/>
        <v>2014</v>
      </c>
    </row>
    <row r="3171" spans="1:21" ht="60" x14ac:dyDescent="0.25">
      <c r="A3171">
        <v>3518</v>
      </c>
      <c r="B3171" s="3" t="s">
        <v>3517</v>
      </c>
      <c r="C3171" s="10" t="s">
        <v>7628</v>
      </c>
      <c r="D3171" s="6">
        <v>1500</v>
      </c>
      <c r="E3171" s="8">
        <v>1650.69</v>
      </c>
      <c r="F3171" t="s">
        <v>8218</v>
      </c>
      <c r="G3171" t="s">
        <v>8223</v>
      </c>
      <c r="H3171" t="s">
        <v>8245</v>
      </c>
      <c r="I3171">
        <v>1412259660</v>
      </c>
      <c r="J3171">
        <v>1410461299</v>
      </c>
      <c r="K3171" t="b">
        <v>0</v>
      </c>
      <c r="L3171">
        <v>33</v>
      </c>
      <c r="M3171" t="b">
        <v>1</v>
      </c>
      <c r="N3171" t="s">
        <v>8269</v>
      </c>
      <c r="O3171" s="12">
        <f t="shared" si="245"/>
        <v>110</v>
      </c>
      <c r="P3171">
        <f t="shared" si="246"/>
        <v>50.02</v>
      </c>
      <c r="Q3171" s="14" t="s">
        <v>8308</v>
      </c>
      <c r="R3171" t="s">
        <v>8309</v>
      </c>
      <c r="S3171" s="20">
        <f t="shared" si="247"/>
        <v>41893.783553240741</v>
      </c>
      <c r="T3171" s="20">
        <f t="shared" si="248"/>
        <v>41914.597916666666</v>
      </c>
      <c r="U3171">
        <f t="shared" si="249"/>
        <v>2014</v>
      </c>
    </row>
    <row r="3172" spans="1:21" ht="60" x14ac:dyDescent="0.25">
      <c r="A3172">
        <v>3551</v>
      </c>
      <c r="B3172" s="3" t="s">
        <v>3550</v>
      </c>
      <c r="C3172" s="10" t="s">
        <v>7661</v>
      </c>
      <c r="D3172" s="6">
        <v>1500</v>
      </c>
      <c r="E3172" s="8">
        <v>1527.5</v>
      </c>
      <c r="F3172" t="s">
        <v>8218</v>
      </c>
      <c r="G3172" t="s">
        <v>8223</v>
      </c>
      <c r="H3172" t="s">
        <v>8245</v>
      </c>
      <c r="I3172">
        <v>1400796420</v>
      </c>
      <c r="J3172">
        <v>1398342170</v>
      </c>
      <c r="K3172" t="b">
        <v>0</v>
      </c>
      <c r="L3172">
        <v>25</v>
      </c>
      <c r="M3172" t="b">
        <v>1</v>
      </c>
      <c r="N3172" t="s">
        <v>8269</v>
      </c>
      <c r="O3172" s="12">
        <f t="shared" si="245"/>
        <v>102</v>
      </c>
      <c r="P3172">
        <f t="shared" si="246"/>
        <v>61.1</v>
      </c>
      <c r="Q3172" s="14" t="s">
        <v>8308</v>
      </c>
      <c r="R3172" t="s">
        <v>8309</v>
      </c>
      <c r="S3172" s="20">
        <f t="shared" si="247"/>
        <v>41753.515856481477</v>
      </c>
      <c r="T3172" s="20">
        <f t="shared" si="248"/>
        <v>41781.921527777777</v>
      </c>
      <c r="U317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10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245"/>
        <v>109</v>
      </c>
      <c r="P3173">
        <f t="shared" si="246"/>
        <v>65.099999999999994</v>
      </c>
      <c r="Q3173" s="14" t="s">
        <v>8308</v>
      </c>
      <c r="R3173" t="s">
        <v>8309</v>
      </c>
      <c r="S3173" s="20">
        <f t="shared" si="247"/>
        <v>42466.608310185184</v>
      </c>
      <c r="T3173" s="20">
        <f t="shared" si="248"/>
        <v>42496.608310185184</v>
      </c>
      <c r="U3173">
        <f t="shared" si="249"/>
        <v>2016</v>
      </c>
    </row>
    <row r="3174" spans="1:21" ht="60" x14ac:dyDescent="0.25">
      <c r="A3174">
        <v>3603</v>
      </c>
      <c r="B3174" s="3" t="s">
        <v>3602</v>
      </c>
      <c r="C3174" s="10" t="s">
        <v>7713</v>
      </c>
      <c r="D3174" s="6">
        <v>1500</v>
      </c>
      <c r="E3174" s="8">
        <v>2560</v>
      </c>
      <c r="F3174" t="s">
        <v>8218</v>
      </c>
      <c r="G3174" t="s">
        <v>8223</v>
      </c>
      <c r="H3174" t="s">
        <v>8245</v>
      </c>
      <c r="I3174">
        <v>1446759880</v>
      </c>
      <c r="J3174">
        <v>1444164280</v>
      </c>
      <c r="K3174" t="b">
        <v>0</v>
      </c>
      <c r="L3174">
        <v>57</v>
      </c>
      <c r="M3174" t="b">
        <v>1</v>
      </c>
      <c r="N3174" t="s">
        <v>8269</v>
      </c>
      <c r="O3174" s="12">
        <f t="shared" si="245"/>
        <v>171</v>
      </c>
      <c r="P3174">
        <f t="shared" si="246"/>
        <v>44.91</v>
      </c>
      <c r="Q3174" s="14" t="s">
        <v>8308</v>
      </c>
      <c r="R3174" t="s">
        <v>8309</v>
      </c>
      <c r="S3174" s="20">
        <f t="shared" si="247"/>
        <v>42283.864351851851</v>
      </c>
      <c r="T3174" s="20">
        <f t="shared" si="248"/>
        <v>42313.906018518523</v>
      </c>
      <c r="U3174">
        <f t="shared" si="249"/>
        <v>2015</v>
      </c>
    </row>
    <row r="3175" spans="1:21" ht="30" x14ac:dyDescent="0.25">
      <c r="A3175">
        <v>3658</v>
      </c>
      <c r="B3175" s="3" t="s">
        <v>3655</v>
      </c>
      <c r="C3175" s="10" t="s">
        <v>7768</v>
      </c>
      <c r="D3175" s="6">
        <v>1500</v>
      </c>
      <c r="E3175" s="8">
        <v>1510</v>
      </c>
      <c r="F3175" t="s">
        <v>8218</v>
      </c>
      <c r="G3175" t="s">
        <v>8223</v>
      </c>
      <c r="H3175" t="s">
        <v>8245</v>
      </c>
      <c r="I3175">
        <v>1404273540</v>
      </c>
      <c r="J3175">
        <v>1400272580</v>
      </c>
      <c r="K3175" t="b">
        <v>0</v>
      </c>
      <c r="L3175">
        <v>20</v>
      </c>
      <c r="M3175" t="b">
        <v>1</v>
      </c>
      <c r="N3175" t="s">
        <v>8269</v>
      </c>
      <c r="O3175" s="12">
        <f t="shared" si="245"/>
        <v>101</v>
      </c>
      <c r="P3175">
        <f t="shared" si="246"/>
        <v>75.5</v>
      </c>
      <c r="Q3175" s="14" t="s">
        <v>8308</v>
      </c>
      <c r="R3175" t="s">
        <v>8309</v>
      </c>
      <c r="S3175" s="20">
        <f t="shared" si="247"/>
        <v>41775.858564814815</v>
      </c>
      <c r="T3175" s="20">
        <f t="shared" si="248"/>
        <v>41822.165972222225</v>
      </c>
      <c r="U3175">
        <f t="shared" si="249"/>
        <v>2014</v>
      </c>
    </row>
    <row r="3176" spans="1:21" ht="60" x14ac:dyDescent="0.25">
      <c r="A3176">
        <v>3690</v>
      </c>
      <c r="B3176" s="3" t="s">
        <v>3687</v>
      </c>
      <c r="C3176" s="10" t="s">
        <v>7800</v>
      </c>
      <c r="D3176" s="6">
        <v>1500</v>
      </c>
      <c r="E3176" s="8">
        <v>1800</v>
      </c>
      <c r="F3176" t="s">
        <v>8218</v>
      </c>
      <c r="G3176" t="s">
        <v>8223</v>
      </c>
      <c r="H3176" t="s">
        <v>8245</v>
      </c>
      <c r="I3176">
        <v>1417101683</v>
      </c>
      <c r="J3176">
        <v>1414506083</v>
      </c>
      <c r="K3176" t="b">
        <v>0</v>
      </c>
      <c r="L3176">
        <v>31</v>
      </c>
      <c r="M3176" t="b">
        <v>1</v>
      </c>
      <c r="N3176" t="s">
        <v>8269</v>
      </c>
      <c r="O3176" s="12">
        <f t="shared" si="245"/>
        <v>120</v>
      </c>
      <c r="P3176">
        <f t="shared" si="246"/>
        <v>58.06</v>
      </c>
      <c r="Q3176" s="14" t="s">
        <v>8308</v>
      </c>
      <c r="R3176" t="s">
        <v>8309</v>
      </c>
      <c r="S3176" s="20">
        <f t="shared" si="247"/>
        <v>41940.598182870373</v>
      </c>
      <c r="T3176" s="20">
        <f t="shared" si="248"/>
        <v>41970.639849537038</v>
      </c>
      <c r="U3176">
        <f t="shared" si="249"/>
        <v>2014</v>
      </c>
    </row>
    <row r="3177" spans="1:21" ht="45" x14ac:dyDescent="0.25">
      <c r="A3177">
        <v>3706</v>
      </c>
      <c r="B3177" s="3" t="s">
        <v>3703</v>
      </c>
      <c r="C3177" s="10" t="s">
        <v>7816</v>
      </c>
      <c r="D3177" s="6">
        <v>1500</v>
      </c>
      <c r="E3177" s="8">
        <v>1820</v>
      </c>
      <c r="F3177" t="s">
        <v>8218</v>
      </c>
      <c r="G3177" t="s">
        <v>8223</v>
      </c>
      <c r="H3177" t="s">
        <v>8245</v>
      </c>
      <c r="I3177">
        <v>1410558949</v>
      </c>
      <c r="J3177">
        <v>1409262949</v>
      </c>
      <c r="K3177" t="b">
        <v>0</v>
      </c>
      <c r="L3177">
        <v>13</v>
      </c>
      <c r="M3177" t="b">
        <v>1</v>
      </c>
      <c r="N3177" t="s">
        <v>8269</v>
      </c>
      <c r="O3177" s="12">
        <f t="shared" si="245"/>
        <v>121</v>
      </c>
      <c r="P3177">
        <f t="shared" si="246"/>
        <v>140</v>
      </c>
      <c r="Q3177" s="14" t="s">
        <v>8308</v>
      </c>
      <c r="R3177" t="s">
        <v>8309</v>
      </c>
      <c r="S3177" s="20">
        <f t="shared" si="247"/>
        <v>41879.913761574076</v>
      </c>
      <c r="T3177" s="20">
        <f t="shared" si="248"/>
        <v>41894.913761574076</v>
      </c>
      <c r="U3177">
        <f t="shared" si="249"/>
        <v>2014</v>
      </c>
    </row>
    <row r="3178" spans="1:21" ht="45" hidden="1" x14ac:dyDescent="0.25">
      <c r="A3178">
        <v>3733</v>
      </c>
      <c r="B3178" s="3" t="s">
        <v>3730</v>
      </c>
      <c r="C3178" s="10" t="s">
        <v>7843</v>
      </c>
      <c r="D3178" s="6">
        <v>1500</v>
      </c>
      <c r="E3178" s="8">
        <v>0</v>
      </c>
      <c r="F3178" t="s">
        <v>8220</v>
      </c>
      <c r="G3178" t="s">
        <v>8223</v>
      </c>
      <c r="H3178" t="s">
        <v>8245</v>
      </c>
      <c r="I3178">
        <v>1429396200</v>
      </c>
      <c r="J3178">
        <v>1428539708</v>
      </c>
      <c r="K3178" t="b">
        <v>0</v>
      </c>
      <c r="L3178">
        <v>0</v>
      </c>
      <c r="M3178" t="b">
        <v>0</v>
      </c>
      <c r="N3178" t="s">
        <v>8269</v>
      </c>
      <c r="O3178" s="12">
        <f t="shared" si="245"/>
        <v>0</v>
      </c>
      <c r="P3178">
        <f t="shared" si="246"/>
        <v>0</v>
      </c>
      <c r="Q3178" s="14" t="s">
        <v>8308</v>
      </c>
      <c r="R3178" t="s">
        <v>8309</v>
      </c>
      <c r="S3178" s="20">
        <f t="shared" si="247"/>
        <v>42103.024398148147</v>
      </c>
      <c r="T3178" s="20">
        <f t="shared" si="248"/>
        <v>42112.9375</v>
      </c>
      <c r="U3178">
        <f t="shared" si="249"/>
        <v>2015</v>
      </c>
    </row>
    <row r="3179" spans="1:21" ht="60" hidden="1" x14ac:dyDescent="0.25">
      <c r="A3179">
        <v>3734</v>
      </c>
      <c r="B3179" s="3" t="s">
        <v>3731</v>
      </c>
      <c r="C3179" s="10" t="s">
        <v>7844</v>
      </c>
      <c r="D3179" s="6">
        <v>1500</v>
      </c>
      <c r="E3179" s="8">
        <v>427</v>
      </c>
      <c r="F3179" t="s">
        <v>8220</v>
      </c>
      <c r="G3179" t="s">
        <v>8223</v>
      </c>
      <c r="H3179" t="s">
        <v>8245</v>
      </c>
      <c r="I3179">
        <v>1432589896</v>
      </c>
      <c r="J3179">
        <v>1427405896</v>
      </c>
      <c r="K3179" t="b">
        <v>0</v>
      </c>
      <c r="L3179">
        <v>7</v>
      </c>
      <c r="M3179" t="b">
        <v>0</v>
      </c>
      <c r="N3179" t="s">
        <v>8269</v>
      </c>
      <c r="O3179" s="12">
        <f t="shared" si="245"/>
        <v>28</v>
      </c>
      <c r="P3179">
        <f t="shared" si="246"/>
        <v>61</v>
      </c>
      <c r="Q3179" s="14" t="s">
        <v>8308</v>
      </c>
      <c r="R3179" t="s">
        <v>8309</v>
      </c>
      <c r="S3179" s="20">
        <f t="shared" si="247"/>
        <v>42089.901574074072</v>
      </c>
      <c r="T3179" s="20">
        <f t="shared" si="248"/>
        <v>42149.901574074072</v>
      </c>
      <c r="U3179">
        <f t="shared" si="249"/>
        <v>2015</v>
      </c>
    </row>
    <row r="3180" spans="1:21" ht="60" hidden="1" x14ac:dyDescent="0.25">
      <c r="A3180">
        <v>3178</v>
      </c>
      <c r="B3180" s="3" t="s">
        <v>3178</v>
      </c>
      <c r="C3180" s="10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245"/>
        <v>172</v>
      </c>
      <c r="P3180">
        <f t="shared" si="246"/>
        <v>33.03</v>
      </c>
      <c r="Q3180" s="14" t="s">
        <v>8308</v>
      </c>
      <c r="R3180" t="s">
        <v>8309</v>
      </c>
      <c r="S3180" s="20">
        <f t="shared" si="247"/>
        <v>41806.605034722219</v>
      </c>
      <c r="T3180" s="20">
        <f t="shared" si="248"/>
        <v>41836.605034722219</v>
      </c>
      <c r="U3180">
        <f t="shared" si="249"/>
        <v>2014</v>
      </c>
    </row>
    <row r="3181" spans="1:21" ht="60" x14ac:dyDescent="0.25">
      <c r="A3181">
        <v>3810</v>
      </c>
      <c r="B3181" s="3" t="s">
        <v>3807</v>
      </c>
      <c r="C3181" s="10" t="s">
        <v>7920</v>
      </c>
      <c r="D3181" s="6">
        <v>1500</v>
      </c>
      <c r="E3181" s="8">
        <v>1826</v>
      </c>
      <c r="F3181" t="s">
        <v>8218</v>
      </c>
      <c r="G3181" t="s">
        <v>8223</v>
      </c>
      <c r="H3181" t="s">
        <v>8245</v>
      </c>
      <c r="I3181">
        <v>1426965758</v>
      </c>
      <c r="J3181">
        <v>1424377358</v>
      </c>
      <c r="K3181" t="b">
        <v>0</v>
      </c>
      <c r="L3181">
        <v>26</v>
      </c>
      <c r="M3181" t="b">
        <v>1</v>
      </c>
      <c r="N3181" t="s">
        <v>8269</v>
      </c>
      <c r="O3181" s="12">
        <f t="shared" si="245"/>
        <v>122</v>
      </c>
      <c r="P3181">
        <f t="shared" si="246"/>
        <v>70.23</v>
      </c>
      <c r="Q3181" s="14" t="s">
        <v>8308</v>
      </c>
      <c r="R3181" t="s">
        <v>8309</v>
      </c>
      <c r="S3181" s="20">
        <f t="shared" si="247"/>
        <v>42054.849050925928</v>
      </c>
      <c r="T3181" s="20">
        <f t="shared" si="248"/>
        <v>42084.807384259257</v>
      </c>
      <c r="U3181">
        <f t="shared" si="249"/>
        <v>2015</v>
      </c>
    </row>
    <row r="3182" spans="1:21" ht="45" hidden="1" x14ac:dyDescent="0.25">
      <c r="A3182">
        <v>3180</v>
      </c>
      <c r="B3182" s="3" t="s">
        <v>3180</v>
      </c>
      <c r="C3182" s="10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245"/>
        <v>120</v>
      </c>
      <c r="P3182">
        <f t="shared" si="246"/>
        <v>31.93</v>
      </c>
      <c r="Q3182" s="14" t="s">
        <v>8308</v>
      </c>
      <c r="R3182" t="s">
        <v>8309</v>
      </c>
      <c r="S3182" s="20">
        <f t="shared" si="247"/>
        <v>41780.412604166668</v>
      </c>
      <c r="T3182" s="20">
        <f t="shared" si="248"/>
        <v>41810.412604166668</v>
      </c>
      <c r="U318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10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245"/>
        <v>109</v>
      </c>
      <c r="P3183">
        <f t="shared" si="246"/>
        <v>36.33</v>
      </c>
      <c r="Q3183" s="14" t="s">
        <v>8308</v>
      </c>
      <c r="R3183" t="s">
        <v>8309</v>
      </c>
      <c r="S3183" s="20">
        <f t="shared" si="247"/>
        <v>41779.310034722221</v>
      </c>
      <c r="T3183" s="20">
        <f t="shared" si="248"/>
        <v>41805.666666666664</v>
      </c>
      <c r="U3183">
        <f t="shared" si="249"/>
        <v>2014</v>
      </c>
    </row>
    <row r="3184" spans="1:21" ht="60" x14ac:dyDescent="0.25">
      <c r="A3184">
        <v>3814</v>
      </c>
      <c r="B3184" s="3" t="s">
        <v>3811</v>
      </c>
      <c r="C3184" s="10" t="s">
        <v>7924</v>
      </c>
      <c r="D3184" s="6">
        <v>1500</v>
      </c>
      <c r="E3184" s="8">
        <v>2102</v>
      </c>
      <c r="F3184" t="s">
        <v>8218</v>
      </c>
      <c r="G3184" t="s">
        <v>8223</v>
      </c>
      <c r="H3184" t="s">
        <v>8245</v>
      </c>
      <c r="I3184">
        <v>1427860740</v>
      </c>
      <c r="J3184">
        <v>1424727712</v>
      </c>
      <c r="K3184" t="b">
        <v>0</v>
      </c>
      <c r="L3184">
        <v>34</v>
      </c>
      <c r="M3184" t="b">
        <v>1</v>
      </c>
      <c r="N3184" t="s">
        <v>8269</v>
      </c>
      <c r="O3184" s="12">
        <f t="shared" si="245"/>
        <v>140</v>
      </c>
      <c r="P3184">
        <f t="shared" si="246"/>
        <v>61.82</v>
      </c>
      <c r="Q3184" s="14" t="s">
        <v>8308</v>
      </c>
      <c r="R3184" t="s">
        <v>8309</v>
      </c>
      <c r="S3184" s="20">
        <f t="shared" si="247"/>
        <v>42058.904074074075</v>
      </c>
      <c r="T3184" s="20">
        <f t="shared" si="248"/>
        <v>42095.165972222225</v>
      </c>
      <c r="U3184">
        <f t="shared" si="249"/>
        <v>2015</v>
      </c>
    </row>
    <row r="3185" spans="1:21" ht="60" x14ac:dyDescent="0.25">
      <c r="A3185">
        <v>3816</v>
      </c>
      <c r="B3185" s="3" t="s">
        <v>3813</v>
      </c>
      <c r="C3185" s="10" t="s">
        <v>7926</v>
      </c>
      <c r="D3185" s="6">
        <v>1500</v>
      </c>
      <c r="E3185" s="8">
        <v>1788.57</v>
      </c>
      <c r="F3185" t="s">
        <v>8218</v>
      </c>
      <c r="G3185" t="s">
        <v>8223</v>
      </c>
      <c r="H3185" t="s">
        <v>8245</v>
      </c>
      <c r="I3185">
        <v>1405614823</v>
      </c>
      <c r="J3185">
        <v>1403022823</v>
      </c>
      <c r="K3185" t="b">
        <v>0</v>
      </c>
      <c r="L3185">
        <v>37</v>
      </c>
      <c r="M3185" t="b">
        <v>1</v>
      </c>
      <c r="N3185" t="s">
        <v>8269</v>
      </c>
      <c r="O3185" s="12">
        <f t="shared" si="245"/>
        <v>119</v>
      </c>
      <c r="P3185">
        <f t="shared" si="246"/>
        <v>48.34</v>
      </c>
      <c r="Q3185" s="14" t="s">
        <v>8308</v>
      </c>
      <c r="R3185" t="s">
        <v>8309</v>
      </c>
      <c r="S3185" s="20">
        <f t="shared" si="247"/>
        <v>41807.690081018518</v>
      </c>
      <c r="T3185" s="20">
        <f t="shared" si="248"/>
        <v>41837.690081018518</v>
      </c>
      <c r="U3185">
        <f t="shared" si="249"/>
        <v>2014</v>
      </c>
    </row>
    <row r="3186" spans="1:21" ht="60" hidden="1" x14ac:dyDescent="0.25">
      <c r="A3186">
        <v>3903</v>
      </c>
      <c r="B3186" s="3" t="s">
        <v>3900</v>
      </c>
      <c r="C3186" s="10" t="s">
        <v>8011</v>
      </c>
      <c r="D3186" s="6">
        <v>1500</v>
      </c>
      <c r="E3186" s="8">
        <v>0</v>
      </c>
      <c r="F3186" t="s">
        <v>8220</v>
      </c>
      <c r="G3186" t="s">
        <v>8223</v>
      </c>
      <c r="H3186" t="s">
        <v>8245</v>
      </c>
      <c r="I3186">
        <v>1439581080</v>
      </c>
      <c r="J3186">
        <v>1435709765</v>
      </c>
      <c r="K3186" t="b">
        <v>0</v>
      </c>
      <c r="L3186">
        <v>0</v>
      </c>
      <c r="M3186" t="b">
        <v>0</v>
      </c>
      <c r="N3186" t="s">
        <v>8269</v>
      </c>
      <c r="O3186" s="12">
        <f t="shared" si="245"/>
        <v>0</v>
      </c>
      <c r="P3186">
        <f t="shared" si="246"/>
        <v>0</v>
      </c>
      <c r="Q3186" s="14" t="s">
        <v>8308</v>
      </c>
      <c r="R3186" t="s">
        <v>8309</v>
      </c>
      <c r="S3186" s="20">
        <f t="shared" si="247"/>
        <v>42186.01116898148</v>
      </c>
      <c r="T3186" s="20">
        <f t="shared" si="248"/>
        <v>42230.818055555559</v>
      </c>
      <c r="U3186">
        <f t="shared" si="249"/>
        <v>2015</v>
      </c>
    </row>
    <row r="3187" spans="1:21" ht="60" hidden="1" x14ac:dyDescent="0.25">
      <c r="A3187">
        <v>3185</v>
      </c>
      <c r="B3187" s="3" t="s">
        <v>3185</v>
      </c>
      <c r="C3187" s="10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245"/>
        <v>100</v>
      </c>
      <c r="P3187">
        <f t="shared" si="246"/>
        <v>41.67</v>
      </c>
      <c r="Q3187" s="14" t="s">
        <v>8308</v>
      </c>
      <c r="R3187" t="s">
        <v>8309</v>
      </c>
      <c r="S3187" s="20">
        <f t="shared" si="247"/>
        <v>41829.977326388893</v>
      </c>
      <c r="T3187" s="20">
        <f t="shared" si="248"/>
        <v>41836.977326388893</v>
      </c>
      <c r="U3187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10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245"/>
        <v>102</v>
      </c>
      <c r="P3188">
        <f t="shared" si="246"/>
        <v>46.71</v>
      </c>
      <c r="Q3188" s="14" t="s">
        <v>8308</v>
      </c>
      <c r="R3188" t="s">
        <v>8309</v>
      </c>
      <c r="S3188" s="20">
        <f t="shared" si="247"/>
        <v>41868.924050925925</v>
      </c>
      <c r="T3188" s="20">
        <f t="shared" si="248"/>
        <v>41898.875</v>
      </c>
      <c r="U3188">
        <f t="shared" si="249"/>
        <v>2014</v>
      </c>
    </row>
    <row r="3189" spans="1:21" ht="30" hidden="1" x14ac:dyDescent="0.25">
      <c r="A3189">
        <v>3988</v>
      </c>
      <c r="B3189" s="3" t="s">
        <v>3984</v>
      </c>
      <c r="C3189" s="10" t="s">
        <v>8094</v>
      </c>
      <c r="D3189" s="6">
        <v>1500</v>
      </c>
      <c r="E3189" s="8">
        <v>32</v>
      </c>
      <c r="F3189" t="s">
        <v>8220</v>
      </c>
      <c r="G3189" t="s">
        <v>8223</v>
      </c>
      <c r="H3189" t="s">
        <v>8245</v>
      </c>
      <c r="I3189">
        <v>1440813413</v>
      </c>
      <c r="J3189">
        <v>1439517413</v>
      </c>
      <c r="K3189" t="b">
        <v>0</v>
      </c>
      <c r="L3189">
        <v>4</v>
      </c>
      <c r="M3189" t="b">
        <v>0</v>
      </c>
      <c r="N3189" t="s">
        <v>8269</v>
      </c>
      <c r="O3189" s="12">
        <f t="shared" si="245"/>
        <v>2</v>
      </c>
      <c r="P3189">
        <f t="shared" si="246"/>
        <v>8</v>
      </c>
      <c r="Q3189" s="14" t="s">
        <v>8308</v>
      </c>
      <c r="R3189" t="s">
        <v>8309</v>
      </c>
      <c r="S3189" s="20">
        <f t="shared" si="247"/>
        <v>42230.08116898148</v>
      </c>
      <c r="T3189" s="20">
        <f t="shared" si="248"/>
        <v>42245.08116898148</v>
      </c>
      <c r="U3189">
        <f t="shared" si="249"/>
        <v>2015</v>
      </c>
    </row>
    <row r="3190" spans="1:21" ht="60" hidden="1" x14ac:dyDescent="0.25">
      <c r="A3190">
        <v>3188</v>
      </c>
      <c r="B3190" s="3" t="s">
        <v>3188</v>
      </c>
      <c r="C3190" s="10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245"/>
        <v>65</v>
      </c>
      <c r="P3190">
        <f t="shared" si="246"/>
        <v>14.44</v>
      </c>
      <c r="Q3190" s="14" t="s">
        <v>8308</v>
      </c>
      <c r="R3190" t="s">
        <v>8311</v>
      </c>
      <c r="S3190" s="20">
        <f t="shared" si="247"/>
        <v>42144.415532407409</v>
      </c>
      <c r="T3190" s="20">
        <f t="shared" si="248"/>
        <v>42165.415532407409</v>
      </c>
      <c r="U3190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10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245"/>
        <v>12</v>
      </c>
      <c r="P3191">
        <f t="shared" si="246"/>
        <v>356.84</v>
      </c>
      <c r="Q3191" s="14" t="s">
        <v>8308</v>
      </c>
      <c r="R3191" t="s">
        <v>8311</v>
      </c>
      <c r="S3191" s="20">
        <f t="shared" si="247"/>
        <v>42118.346435185187</v>
      </c>
      <c r="T3191" s="20">
        <f t="shared" si="248"/>
        <v>42148.346435185187</v>
      </c>
      <c r="U3191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10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245"/>
        <v>0</v>
      </c>
      <c r="P3192">
        <f t="shared" si="246"/>
        <v>0</v>
      </c>
      <c r="Q3192" s="14" t="s">
        <v>8308</v>
      </c>
      <c r="R3192" t="s">
        <v>8311</v>
      </c>
      <c r="S3192" s="20">
        <f t="shared" si="247"/>
        <v>42683.151331018518</v>
      </c>
      <c r="T3192" s="20">
        <f t="shared" si="248"/>
        <v>42713.192997685182</v>
      </c>
      <c r="U319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10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245"/>
        <v>4</v>
      </c>
      <c r="P3193">
        <f t="shared" si="246"/>
        <v>37.75</v>
      </c>
      <c r="Q3193" s="14" t="s">
        <v>8308</v>
      </c>
      <c r="R3193" t="s">
        <v>8311</v>
      </c>
      <c r="S3193" s="20">
        <f t="shared" si="247"/>
        <v>42538.755428240736</v>
      </c>
      <c r="T3193" s="20">
        <f t="shared" si="248"/>
        <v>42598.755428240736</v>
      </c>
      <c r="U3193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10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245"/>
        <v>1</v>
      </c>
      <c r="P3194">
        <f t="shared" si="246"/>
        <v>12.75</v>
      </c>
      <c r="Q3194" s="14" t="s">
        <v>8308</v>
      </c>
      <c r="R3194" t="s">
        <v>8311</v>
      </c>
      <c r="S3194" s="20">
        <f t="shared" si="247"/>
        <v>42018.94049768518</v>
      </c>
      <c r="T3194" s="20">
        <f t="shared" si="248"/>
        <v>42063.916666666672</v>
      </c>
      <c r="U3194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10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245"/>
        <v>12</v>
      </c>
      <c r="P3195">
        <f t="shared" si="246"/>
        <v>24.46</v>
      </c>
      <c r="Q3195" s="14" t="s">
        <v>8308</v>
      </c>
      <c r="R3195" t="s">
        <v>8311</v>
      </c>
      <c r="S3195" s="20">
        <f t="shared" si="247"/>
        <v>42010.968240740738</v>
      </c>
      <c r="T3195" s="20">
        <f t="shared" si="248"/>
        <v>42055.968240740738</v>
      </c>
      <c r="U3195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10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245"/>
        <v>0</v>
      </c>
      <c r="P3196">
        <f t="shared" si="246"/>
        <v>0</v>
      </c>
      <c r="Q3196" s="14" t="s">
        <v>8308</v>
      </c>
      <c r="R3196" t="s">
        <v>8311</v>
      </c>
      <c r="S3196" s="20">
        <f t="shared" si="247"/>
        <v>42182.062476851846</v>
      </c>
      <c r="T3196" s="20">
        <f t="shared" si="248"/>
        <v>42212.062476851846</v>
      </c>
      <c r="U3196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10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245"/>
        <v>59</v>
      </c>
      <c r="P3197">
        <f t="shared" si="246"/>
        <v>53.08</v>
      </c>
      <c r="Q3197" s="14" t="s">
        <v>8308</v>
      </c>
      <c r="R3197" t="s">
        <v>8311</v>
      </c>
      <c r="S3197" s="20">
        <f t="shared" si="247"/>
        <v>42017.594236111108</v>
      </c>
      <c r="T3197" s="20">
        <f t="shared" si="248"/>
        <v>42047.594236111108</v>
      </c>
      <c r="U3197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10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245"/>
        <v>0</v>
      </c>
      <c r="P3198">
        <f t="shared" si="246"/>
        <v>300</v>
      </c>
      <c r="Q3198" s="14" t="s">
        <v>8308</v>
      </c>
      <c r="R3198" t="s">
        <v>8311</v>
      </c>
      <c r="S3198" s="20">
        <f t="shared" si="247"/>
        <v>42157.598090277781</v>
      </c>
      <c r="T3198" s="20">
        <f t="shared" si="248"/>
        <v>42217.583333333328</v>
      </c>
      <c r="U3198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10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245"/>
        <v>11</v>
      </c>
      <c r="P3199">
        <f t="shared" si="246"/>
        <v>286.25</v>
      </c>
      <c r="Q3199" s="14" t="s">
        <v>8308</v>
      </c>
      <c r="R3199" t="s">
        <v>8311</v>
      </c>
      <c r="S3199" s="20">
        <f t="shared" si="247"/>
        <v>42009.493263888886</v>
      </c>
      <c r="T3199" s="20">
        <f t="shared" si="248"/>
        <v>42039.493263888886</v>
      </c>
      <c r="U3199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10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245"/>
        <v>0</v>
      </c>
      <c r="P3200">
        <f t="shared" si="246"/>
        <v>36.67</v>
      </c>
      <c r="Q3200" s="14" t="s">
        <v>8308</v>
      </c>
      <c r="R3200" t="s">
        <v>8311</v>
      </c>
      <c r="S3200" s="20">
        <f t="shared" si="247"/>
        <v>42013.424502314811</v>
      </c>
      <c r="T3200" s="20">
        <f t="shared" si="248"/>
        <v>42051.424502314811</v>
      </c>
      <c r="U3200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10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245"/>
        <v>52</v>
      </c>
      <c r="P3201">
        <f t="shared" si="246"/>
        <v>49.21</v>
      </c>
      <c r="Q3201" s="14" t="s">
        <v>8308</v>
      </c>
      <c r="R3201" t="s">
        <v>8311</v>
      </c>
      <c r="S3201" s="20">
        <f t="shared" si="247"/>
        <v>41858.761782407404</v>
      </c>
      <c r="T3201" s="20">
        <f t="shared" si="248"/>
        <v>41888.875</v>
      </c>
      <c r="U3201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10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ref="O3202:O3265" si="250">ROUND(E3202/D3202*100,0)</f>
        <v>0</v>
      </c>
      <c r="P3202">
        <f t="shared" ref="P3202:P3265" si="251">IFERROR(ROUND(E3202/L3202,2),0)</f>
        <v>1</v>
      </c>
      <c r="Q3202" s="14" t="s">
        <v>8308</v>
      </c>
      <c r="R3202" t="s">
        <v>8311</v>
      </c>
      <c r="S3202" s="20">
        <f t="shared" ref="S3202:S3265" si="252">(((J3202/60)/60)/24)+DATE(1970,1,1)</f>
        <v>42460.320613425924</v>
      </c>
      <c r="T3202" s="20">
        <f t="shared" ref="T3202:T3265" si="253">(((I3202/60)/60)/24)+DATE(1970,1,1)</f>
        <v>42490.231944444444</v>
      </c>
      <c r="U320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10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si="250"/>
        <v>1</v>
      </c>
      <c r="P3203">
        <f t="shared" si="251"/>
        <v>12.5</v>
      </c>
      <c r="Q3203" s="14" t="s">
        <v>8308</v>
      </c>
      <c r="R3203" t="s">
        <v>8311</v>
      </c>
      <c r="S3203" s="20">
        <f t="shared" si="252"/>
        <v>41861.767094907409</v>
      </c>
      <c r="T3203" s="20">
        <f t="shared" si="253"/>
        <v>41882.767094907409</v>
      </c>
      <c r="U3203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10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50"/>
        <v>55</v>
      </c>
      <c r="P3204">
        <f t="shared" si="251"/>
        <v>109.04</v>
      </c>
      <c r="Q3204" s="14" t="s">
        <v>8308</v>
      </c>
      <c r="R3204" t="s">
        <v>8311</v>
      </c>
      <c r="S3204" s="20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10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50"/>
        <v>25</v>
      </c>
      <c r="P3205">
        <f t="shared" si="251"/>
        <v>41.67</v>
      </c>
      <c r="Q3205" s="14" t="s">
        <v>8308</v>
      </c>
      <c r="R3205" t="s">
        <v>8311</v>
      </c>
      <c r="S3205" s="20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10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50"/>
        <v>0</v>
      </c>
      <c r="P3206">
        <f t="shared" si="251"/>
        <v>0</v>
      </c>
      <c r="Q3206" s="14" t="s">
        <v>8308</v>
      </c>
      <c r="R3206" t="s">
        <v>8311</v>
      </c>
      <c r="S3206" s="20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10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50"/>
        <v>3</v>
      </c>
      <c r="P3207">
        <f t="shared" si="251"/>
        <v>22.75</v>
      </c>
      <c r="Q3207" s="14" t="s">
        <v>8308</v>
      </c>
      <c r="R3207" t="s">
        <v>8311</v>
      </c>
      <c r="S3207" s="20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10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50"/>
        <v>0</v>
      </c>
      <c r="P3208">
        <f t="shared" si="251"/>
        <v>0</v>
      </c>
      <c r="Q3208" s="14" t="s">
        <v>8308</v>
      </c>
      <c r="R3208" t="s">
        <v>8311</v>
      </c>
      <c r="S3208" s="20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10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50"/>
        <v>46</v>
      </c>
      <c r="P3209">
        <f t="shared" si="251"/>
        <v>70.83</v>
      </c>
      <c r="Q3209" s="14" t="s">
        <v>8308</v>
      </c>
      <c r="R3209" t="s">
        <v>8311</v>
      </c>
      <c r="S3209" s="20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60" hidden="1" x14ac:dyDescent="0.25">
      <c r="A3210">
        <v>4050</v>
      </c>
      <c r="B3210" s="3" t="s">
        <v>4046</v>
      </c>
      <c r="C3210" s="10" t="s">
        <v>8154</v>
      </c>
      <c r="D3210" s="6">
        <v>1500</v>
      </c>
      <c r="E3210" s="8">
        <v>1</v>
      </c>
      <c r="F3210" t="s">
        <v>8220</v>
      </c>
      <c r="G3210" t="s">
        <v>8223</v>
      </c>
      <c r="H3210" t="s">
        <v>8245</v>
      </c>
      <c r="I3210">
        <v>1414077391</v>
      </c>
      <c r="J3210">
        <v>1411485391</v>
      </c>
      <c r="K3210" t="b">
        <v>0</v>
      </c>
      <c r="L3210">
        <v>1</v>
      </c>
      <c r="M3210" t="b">
        <v>0</v>
      </c>
      <c r="N3210" t="s">
        <v>8269</v>
      </c>
      <c r="O3210" s="12">
        <f t="shared" si="250"/>
        <v>0</v>
      </c>
      <c r="P3210">
        <f t="shared" si="251"/>
        <v>1</v>
      </c>
      <c r="Q3210" s="14" t="s">
        <v>8308</v>
      </c>
      <c r="R3210" t="s">
        <v>8309</v>
      </c>
      <c r="S3210" s="20">
        <f t="shared" si="252"/>
        <v>41905.636469907404</v>
      </c>
      <c r="T3210" s="20">
        <f t="shared" si="253"/>
        <v>41935.636469907404</v>
      </c>
      <c r="U3210">
        <f t="shared" si="254"/>
        <v>2014</v>
      </c>
    </row>
    <row r="3211" spans="1:21" ht="60" hidden="1" x14ac:dyDescent="0.25">
      <c r="A3211">
        <v>4056</v>
      </c>
      <c r="B3211" s="3" t="s">
        <v>4052</v>
      </c>
      <c r="C3211" s="10" t="s">
        <v>8160</v>
      </c>
      <c r="D3211" s="6">
        <v>1500</v>
      </c>
      <c r="E3211" s="8">
        <v>795</v>
      </c>
      <c r="F3211" t="s">
        <v>8220</v>
      </c>
      <c r="G3211" t="s">
        <v>8223</v>
      </c>
      <c r="H3211" t="s">
        <v>8245</v>
      </c>
      <c r="I3211">
        <v>1467575940</v>
      </c>
      <c r="J3211">
        <v>1465856639</v>
      </c>
      <c r="K3211" t="b">
        <v>0</v>
      </c>
      <c r="L3211">
        <v>9</v>
      </c>
      <c r="M3211" t="b">
        <v>0</v>
      </c>
      <c r="N3211" t="s">
        <v>8269</v>
      </c>
      <c r="O3211" s="12">
        <f t="shared" si="250"/>
        <v>53</v>
      </c>
      <c r="P3211">
        <f t="shared" si="251"/>
        <v>88.33</v>
      </c>
      <c r="Q3211" s="14" t="s">
        <v>8308</v>
      </c>
      <c r="R3211" t="s">
        <v>8309</v>
      </c>
      <c r="S3211" s="20">
        <f t="shared" si="252"/>
        <v>42534.933321759265</v>
      </c>
      <c r="T3211" s="20">
        <f t="shared" si="253"/>
        <v>42554.832638888889</v>
      </c>
      <c r="U3211">
        <f t="shared" si="254"/>
        <v>2016</v>
      </c>
    </row>
    <row r="3212" spans="1:21" ht="60" hidden="1" x14ac:dyDescent="0.25">
      <c r="A3212">
        <v>4113</v>
      </c>
      <c r="B3212" s="3" t="s">
        <v>4109</v>
      </c>
      <c r="C3212" s="10" t="s">
        <v>8215</v>
      </c>
      <c r="D3212" s="6">
        <v>1500</v>
      </c>
      <c r="E3212" s="8">
        <v>3</v>
      </c>
      <c r="F3212" t="s">
        <v>8220</v>
      </c>
      <c r="G3212" t="s">
        <v>8223</v>
      </c>
      <c r="H3212" t="s">
        <v>8245</v>
      </c>
      <c r="I3212">
        <v>1452234840</v>
      </c>
      <c r="J3212">
        <v>1450619123</v>
      </c>
      <c r="K3212" t="b">
        <v>0</v>
      </c>
      <c r="L3212">
        <v>3</v>
      </c>
      <c r="M3212" t="b">
        <v>0</v>
      </c>
      <c r="N3212" t="s">
        <v>8269</v>
      </c>
      <c r="O3212" s="12">
        <f t="shared" si="250"/>
        <v>0</v>
      </c>
      <c r="P3212">
        <f t="shared" si="251"/>
        <v>1</v>
      </c>
      <c r="Q3212" s="14" t="s">
        <v>8308</v>
      </c>
      <c r="R3212" t="s">
        <v>8309</v>
      </c>
      <c r="S3212" s="20">
        <f t="shared" si="252"/>
        <v>42358.573182870372</v>
      </c>
      <c r="T3212" s="20">
        <f t="shared" si="253"/>
        <v>42377.273611111115</v>
      </c>
      <c r="U3212">
        <f t="shared" si="254"/>
        <v>2015</v>
      </c>
    </row>
    <row r="3213" spans="1:21" ht="60" x14ac:dyDescent="0.25">
      <c r="A3213">
        <v>3497</v>
      </c>
      <c r="B3213" s="3" t="s">
        <v>3496</v>
      </c>
      <c r="C3213" s="10" t="s">
        <v>7607</v>
      </c>
      <c r="D3213" s="6">
        <v>1551</v>
      </c>
      <c r="E3213" s="8">
        <v>1686</v>
      </c>
      <c r="F3213" t="s">
        <v>8218</v>
      </c>
      <c r="G3213" t="s">
        <v>8223</v>
      </c>
      <c r="H3213" t="s">
        <v>8245</v>
      </c>
      <c r="I3213">
        <v>1464904800</v>
      </c>
      <c r="J3213">
        <v>1463852904</v>
      </c>
      <c r="K3213" t="b">
        <v>0</v>
      </c>
      <c r="L3213">
        <v>49</v>
      </c>
      <c r="M3213" t="b">
        <v>1</v>
      </c>
      <c r="N3213" t="s">
        <v>8269</v>
      </c>
      <c r="O3213" s="12">
        <f t="shared" si="250"/>
        <v>109</v>
      </c>
      <c r="P3213">
        <f t="shared" si="251"/>
        <v>34.409999999999997</v>
      </c>
      <c r="Q3213" s="14" t="s">
        <v>8308</v>
      </c>
      <c r="R3213" t="s">
        <v>8309</v>
      </c>
      <c r="S3213" s="20">
        <f t="shared" si="252"/>
        <v>42511.741944444439</v>
      </c>
      <c r="T3213" s="20">
        <f t="shared" si="253"/>
        <v>42523.916666666672</v>
      </c>
      <c r="U3213">
        <f t="shared" si="254"/>
        <v>2016</v>
      </c>
    </row>
    <row r="3214" spans="1:21" ht="60" x14ac:dyDescent="0.25">
      <c r="A3214">
        <v>3594</v>
      </c>
      <c r="B3214" s="3" t="s">
        <v>3593</v>
      </c>
      <c r="C3214" s="10" t="s">
        <v>7704</v>
      </c>
      <c r="D3214" s="6">
        <v>1600</v>
      </c>
      <c r="E3214" s="8">
        <v>2015</v>
      </c>
      <c r="F3214" t="s">
        <v>8218</v>
      </c>
      <c r="G3214" t="s">
        <v>8223</v>
      </c>
      <c r="H3214" t="s">
        <v>8245</v>
      </c>
      <c r="I3214">
        <v>1472952982</v>
      </c>
      <c r="J3214">
        <v>1470792982</v>
      </c>
      <c r="K3214" t="b">
        <v>0</v>
      </c>
      <c r="L3214">
        <v>36</v>
      </c>
      <c r="M3214" t="b">
        <v>1</v>
      </c>
      <c r="N3214" t="s">
        <v>8269</v>
      </c>
      <c r="O3214" s="12">
        <f t="shared" si="250"/>
        <v>126</v>
      </c>
      <c r="P3214">
        <f t="shared" si="251"/>
        <v>55.97</v>
      </c>
      <c r="Q3214" s="14" t="s">
        <v>8308</v>
      </c>
      <c r="R3214" t="s">
        <v>8309</v>
      </c>
      <c r="S3214" s="20">
        <f t="shared" si="252"/>
        <v>42592.066921296297</v>
      </c>
      <c r="T3214" s="20">
        <f t="shared" si="253"/>
        <v>42617.066921296297</v>
      </c>
      <c r="U3214">
        <f t="shared" si="254"/>
        <v>2016</v>
      </c>
    </row>
    <row r="3215" spans="1:21" ht="60" hidden="1" x14ac:dyDescent="0.25">
      <c r="A3215">
        <v>3213</v>
      </c>
      <c r="B3215" s="3" t="s">
        <v>3213</v>
      </c>
      <c r="C3215" s="10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50"/>
        <v>100</v>
      </c>
      <c r="P3215">
        <f t="shared" si="251"/>
        <v>127.81</v>
      </c>
      <c r="Q3215" s="14" t="s">
        <v>8308</v>
      </c>
      <c r="R3215" t="s">
        <v>8309</v>
      </c>
      <c r="S3215" s="20">
        <f t="shared" si="252"/>
        <v>42171.763414351852</v>
      </c>
      <c r="T3215" s="20">
        <f t="shared" si="253"/>
        <v>42211.763414351852</v>
      </c>
      <c r="U3215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10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50"/>
        <v>102</v>
      </c>
      <c r="P3216">
        <f t="shared" si="251"/>
        <v>106.57</v>
      </c>
      <c r="Q3216" s="14" t="s">
        <v>8308</v>
      </c>
      <c r="R3216" t="s">
        <v>8309</v>
      </c>
      <c r="S3216" s="20">
        <f t="shared" si="252"/>
        <v>42337.792511574073</v>
      </c>
      <c r="T3216" s="20">
        <f t="shared" si="253"/>
        <v>42374.996527777781</v>
      </c>
      <c r="U3216">
        <f t="shared" si="254"/>
        <v>2015</v>
      </c>
    </row>
    <row r="3217" spans="1:21" ht="60" hidden="1" x14ac:dyDescent="0.25">
      <c r="A3217">
        <v>3896</v>
      </c>
      <c r="B3217" s="3" t="s">
        <v>3893</v>
      </c>
      <c r="C3217" s="10" t="s">
        <v>8004</v>
      </c>
      <c r="D3217" s="6">
        <v>1600</v>
      </c>
      <c r="E3217" s="8">
        <v>170</v>
      </c>
      <c r="F3217" t="s">
        <v>8220</v>
      </c>
      <c r="G3217" t="s">
        <v>8223</v>
      </c>
      <c r="H3217" t="s">
        <v>8245</v>
      </c>
      <c r="I3217">
        <v>1402979778</v>
      </c>
      <c r="J3217">
        <v>1401770178</v>
      </c>
      <c r="K3217" t="b">
        <v>0</v>
      </c>
      <c r="L3217">
        <v>4</v>
      </c>
      <c r="M3217" t="b">
        <v>0</v>
      </c>
      <c r="N3217" t="s">
        <v>8269</v>
      </c>
      <c r="O3217" s="12">
        <f t="shared" si="250"/>
        <v>11</v>
      </c>
      <c r="P3217">
        <f t="shared" si="251"/>
        <v>42.5</v>
      </c>
      <c r="Q3217" s="14" t="s">
        <v>8308</v>
      </c>
      <c r="R3217" t="s">
        <v>8309</v>
      </c>
      <c r="S3217" s="20">
        <f t="shared" si="252"/>
        <v>41793.191875000004</v>
      </c>
      <c r="T3217" s="20">
        <f t="shared" si="253"/>
        <v>41807.191875000004</v>
      </c>
      <c r="U3217">
        <f t="shared" si="254"/>
        <v>2014</v>
      </c>
    </row>
    <row r="3218" spans="1:21" ht="60" hidden="1" x14ac:dyDescent="0.25">
      <c r="A3218">
        <v>3216</v>
      </c>
      <c r="B3218" s="3" t="s">
        <v>3216</v>
      </c>
      <c r="C3218" s="10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50"/>
        <v>100</v>
      </c>
      <c r="P3218">
        <f t="shared" si="251"/>
        <v>57.17</v>
      </c>
      <c r="Q3218" s="14" t="s">
        <v>8308</v>
      </c>
      <c r="R3218" t="s">
        <v>8309</v>
      </c>
      <c r="S3218" s="20">
        <f t="shared" si="252"/>
        <v>42165.462627314817</v>
      </c>
      <c r="T3218" s="20">
        <f t="shared" si="253"/>
        <v>42196.604166666672</v>
      </c>
      <c r="U3218">
        <f t="shared" si="254"/>
        <v>2015</v>
      </c>
    </row>
    <row r="3219" spans="1:21" ht="60" hidden="1" x14ac:dyDescent="0.25">
      <c r="A3219">
        <v>4091</v>
      </c>
      <c r="B3219" s="3" t="s">
        <v>4087</v>
      </c>
      <c r="C3219" s="10" t="s">
        <v>8194</v>
      </c>
      <c r="D3219" s="6">
        <v>1600</v>
      </c>
      <c r="E3219" s="8">
        <v>204</v>
      </c>
      <c r="F3219" t="s">
        <v>8220</v>
      </c>
      <c r="G3219" t="s">
        <v>8223</v>
      </c>
      <c r="H3219" t="s">
        <v>8245</v>
      </c>
      <c r="I3219">
        <v>1421410151</v>
      </c>
      <c r="J3219">
        <v>1418818151</v>
      </c>
      <c r="K3219" t="b">
        <v>0</v>
      </c>
      <c r="L3219">
        <v>8</v>
      </c>
      <c r="M3219" t="b">
        <v>0</v>
      </c>
      <c r="N3219" t="s">
        <v>8269</v>
      </c>
      <c r="O3219" s="12">
        <f t="shared" si="250"/>
        <v>13</v>
      </c>
      <c r="P3219">
        <f t="shared" si="251"/>
        <v>25.5</v>
      </c>
      <c r="Q3219" s="14" t="s">
        <v>8308</v>
      </c>
      <c r="R3219" t="s">
        <v>8309</v>
      </c>
      <c r="S3219" s="20">
        <f t="shared" si="252"/>
        <v>41990.506377314814</v>
      </c>
      <c r="T3219" s="20">
        <f t="shared" si="253"/>
        <v>42020.506377314814</v>
      </c>
      <c r="U3219">
        <f t="shared" si="254"/>
        <v>2014</v>
      </c>
    </row>
    <row r="3220" spans="1:21" ht="60" hidden="1" x14ac:dyDescent="0.25">
      <c r="A3220">
        <v>3218</v>
      </c>
      <c r="B3220" s="3" t="s">
        <v>3218</v>
      </c>
      <c r="C3220" s="10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50"/>
        <v>102</v>
      </c>
      <c r="P3220">
        <f t="shared" si="251"/>
        <v>66.59</v>
      </c>
      <c r="Q3220" s="14" t="s">
        <v>8308</v>
      </c>
      <c r="R3220" t="s">
        <v>8309</v>
      </c>
      <c r="S3220" s="20">
        <f t="shared" si="252"/>
        <v>41971.002152777779</v>
      </c>
      <c r="T3220" s="20">
        <f t="shared" si="253"/>
        <v>42004</v>
      </c>
      <c r="U3220">
        <f t="shared" si="254"/>
        <v>2014</v>
      </c>
    </row>
    <row r="3221" spans="1:21" ht="60" x14ac:dyDescent="0.25">
      <c r="A3221">
        <v>3485</v>
      </c>
      <c r="B3221" s="3" t="s">
        <v>3484</v>
      </c>
      <c r="C3221" s="10" t="s">
        <v>7595</v>
      </c>
      <c r="D3221" s="6">
        <v>1650</v>
      </c>
      <c r="E3221" s="8">
        <v>1660</v>
      </c>
      <c r="F3221" t="s">
        <v>8218</v>
      </c>
      <c r="G3221" t="s">
        <v>8223</v>
      </c>
      <c r="H3221" t="s">
        <v>8245</v>
      </c>
      <c r="I3221">
        <v>1454431080</v>
      </c>
      <c r="J3221">
        <v>1451839080</v>
      </c>
      <c r="K3221" t="b">
        <v>0</v>
      </c>
      <c r="L3221">
        <v>30</v>
      </c>
      <c r="M3221" t="b">
        <v>1</v>
      </c>
      <c r="N3221" t="s">
        <v>8269</v>
      </c>
      <c r="O3221" s="12">
        <f t="shared" si="250"/>
        <v>101</v>
      </c>
      <c r="P3221">
        <f t="shared" si="251"/>
        <v>55.33</v>
      </c>
      <c r="Q3221" s="14" t="s">
        <v>8308</v>
      </c>
      <c r="R3221" t="s">
        <v>8309</v>
      </c>
      <c r="S3221" s="20">
        <f t="shared" si="252"/>
        <v>42372.693055555559</v>
      </c>
      <c r="T3221" s="20">
        <f t="shared" si="253"/>
        <v>42402.693055555559</v>
      </c>
      <c r="U3221">
        <f t="shared" si="254"/>
        <v>2016</v>
      </c>
    </row>
    <row r="3222" spans="1:21" ht="45" x14ac:dyDescent="0.25">
      <c r="A3222">
        <v>3417</v>
      </c>
      <c r="B3222" s="3" t="s">
        <v>3416</v>
      </c>
      <c r="C3222" s="10" t="s">
        <v>7527</v>
      </c>
      <c r="D3222" s="6">
        <v>1700</v>
      </c>
      <c r="E3222" s="8">
        <v>1700.01</v>
      </c>
      <c r="F3222" t="s">
        <v>8218</v>
      </c>
      <c r="G3222" t="s">
        <v>8223</v>
      </c>
      <c r="H3222" t="s">
        <v>8245</v>
      </c>
      <c r="I3222">
        <v>1414284180</v>
      </c>
      <c r="J3222">
        <v>1410558948</v>
      </c>
      <c r="K3222" t="b">
        <v>0</v>
      </c>
      <c r="L3222">
        <v>45</v>
      </c>
      <c r="M3222" t="b">
        <v>1</v>
      </c>
      <c r="N3222" t="s">
        <v>8269</v>
      </c>
      <c r="O3222" s="12">
        <f t="shared" si="250"/>
        <v>100</v>
      </c>
      <c r="P3222">
        <f t="shared" si="251"/>
        <v>37.78</v>
      </c>
      <c r="Q3222" s="14" t="s">
        <v>8308</v>
      </c>
      <c r="R3222" t="s">
        <v>8309</v>
      </c>
      <c r="S3222" s="20">
        <f t="shared" si="252"/>
        <v>41894.91375</v>
      </c>
      <c r="T3222" s="20">
        <f t="shared" si="253"/>
        <v>41938.029861111114</v>
      </c>
      <c r="U3222">
        <f t="shared" si="254"/>
        <v>2014</v>
      </c>
    </row>
    <row r="3223" spans="1:21" ht="60" hidden="1" x14ac:dyDescent="0.25">
      <c r="A3223">
        <v>3221</v>
      </c>
      <c r="B3223" s="3" t="s">
        <v>3221</v>
      </c>
      <c r="C3223" s="10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50"/>
        <v>103</v>
      </c>
      <c r="P3223">
        <f t="shared" si="251"/>
        <v>36.61</v>
      </c>
      <c r="Q3223" s="14" t="s">
        <v>8308</v>
      </c>
      <c r="R3223" t="s">
        <v>8309</v>
      </c>
      <c r="S3223" s="20">
        <f t="shared" si="252"/>
        <v>42155.696793981479</v>
      </c>
      <c r="T3223" s="20">
        <f t="shared" si="253"/>
        <v>42190.696793981479</v>
      </c>
      <c r="U3223">
        <f t="shared" si="254"/>
        <v>2015</v>
      </c>
    </row>
    <row r="3224" spans="1:21" ht="60" hidden="1" x14ac:dyDescent="0.25">
      <c r="A3224">
        <v>3967</v>
      </c>
      <c r="B3224" s="3" t="s">
        <v>3964</v>
      </c>
      <c r="C3224" s="10" t="s">
        <v>8074</v>
      </c>
      <c r="D3224" s="6">
        <v>1700</v>
      </c>
      <c r="E3224" s="8">
        <v>410</v>
      </c>
      <c r="F3224" t="s">
        <v>8220</v>
      </c>
      <c r="G3224" t="s">
        <v>8223</v>
      </c>
      <c r="H3224" t="s">
        <v>8245</v>
      </c>
      <c r="I3224">
        <v>1488783507</v>
      </c>
      <c r="J3224">
        <v>1486191507</v>
      </c>
      <c r="K3224" t="b">
        <v>0</v>
      </c>
      <c r="L3224">
        <v>10</v>
      </c>
      <c r="M3224" t="b">
        <v>0</v>
      </c>
      <c r="N3224" t="s">
        <v>8269</v>
      </c>
      <c r="O3224" s="12">
        <f t="shared" si="250"/>
        <v>24</v>
      </c>
      <c r="P3224">
        <f t="shared" si="251"/>
        <v>41</v>
      </c>
      <c r="Q3224" s="14" t="s">
        <v>8308</v>
      </c>
      <c r="R3224" t="s">
        <v>8309</v>
      </c>
      <c r="S3224" s="20">
        <f t="shared" si="252"/>
        <v>42770.290590277778</v>
      </c>
      <c r="T3224" s="20">
        <f t="shared" si="253"/>
        <v>42800.290590277778</v>
      </c>
      <c r="U3224">
        <f t="shared" si="254"/>
        <v>2017</v>
      </c>
    </row>
    <row r="3225" spans="1:21" ht="60" x14ac:dyDescent="0.25">
      <c r="A3225">
        <v>3383</v>
      </c>
      <c r="B3225" s="3" t="s">
        <v>3382</v>
      </c>
      <c r="C3225" s="10" t="s">
        <v>7493</v>
      </c>
      <c r="D3225" s="6">
        <v>1750</v>
      </c>
      <c r="E3225" s="8">
        <v>1955</v>
      </c>
      <c r="F3225" t="s">
        <v>8218</v>
      </c>
      <c r="G3225" t="s">
        <v>8223</v>
      </c>
      <c r="H3225" t="s">
        <v>8245</v>
      </c>
      <c r="I3225">
        <v>1466707620</v>
      </c>
      <c r="J3225">
        <v>1464979620</v>
      </c>
      <c r="K3225" t="b">
        <v>0</v>
      </c>
      <c r="L3225">
        <v>30</v>
      </c>
      <c r="M3225" t="b">
        <v>1</v>
      </c>
      <c r="N3225" t="s">
        <v>8269</v>
      </c>
      <c r="O3225" s="12">
        <f t="shared" si="250"/>
        <v>112</v>
      </c>
      <c r="P3225">
        <f t="shared" si="251"/>
        <v>65.17</v>
      </c>
      <c r="Q3225" s="14" t="s">
        <v>8308</v>
      </c>
      <c r="R3225" t="s">
        <v>8309</v>
      </c>
      <c r="S3225" s="20">
        <f t="shared" si="252"/>
        <v>42524.782638888893</v>
      </c>
      <c r="T3225" s="20">
        <f t="shared" si="253"/>
        <v>42544.782638888893</v>
      </c>
      <c r="U3225">
        <f t="shared" si="254"/>
        <v>2016</v>
      </c>
    </row>
    <row r="3226" spans="1:21" ht="60" hidden="1" x14ac:dyDescent="0.25">
      <c r="A3226">
        <v>3955</v>
      </c>
      <c r="B3226" s="3" t="s">
        <v>3952</v>
      </c>
      <c r="C3226" s="10" t="s">
        <v>8062</v>
      </c>
      <c r="D3226" s="6">
        <v>1750</v>
      </c>
      <c r="E3226" s="8">
        <v>425</v>
      </c>
      <c r="F3226" t="s">
        <v>8220</v>
      </c>
      <c r="G3226" t="s">
        <v>8223</v>
      </c>
      <c r="H3226" t="s">
        <v>8245</v>
      </c>
      <c r="I3226">
        <v>1448745741</v>
      </c>
      <c r="J3226">
        <v>1446150141</v>
      </c>
      <c r="K3226" t="b">
        <v>0</v>
      </c>
      <c r="L3226">
        <v>8</v>
      </c>
      <c r="M3226" t="b">
        <v>0</v>
      </c>
      <c r="N3226" t="s">
        <v>8269</v>
      </c>
      <c r="O3226" s="12">
        <f t="shared" si="250"/>
        <v>24</v>
      </c>
      <c r="P3226">
        <f t="shared" si="251"/>
        <v>53.13</v>
      </c>
      <c r="Q3226" s="14" t="s">
        <v>8308</v>
      </c>
      <c r="R3226" t="s">
        <v>8309</v>
      </c>
      <c r="S3226" s="20">
        <f t="shared" si="252"/>
        <v>42306.848854166667</v>
      </c>
      <c r="T3226" s="20">
        <f t="shared" si="253"/>
        <v>42336.890520833331</v>
      </c>
      <c r="U3226">
        <f t="shared" si="254"/>
        <v>2015</v>
      </c>
    </row>
    <row r="3227" spans="1:21" ht="60" hidden="1" x14ac:dyDescent="0.25">
      <c r="A3227">
        <v>2911</v>
      </c>
      <c r="B3227" s="3" t="s">
        <v>2911</v>
      </c>
      <c r="C3227" s="10" t="s">
        <v>7021</v>
      </c>
      <c r="D3227" s="6">
        <v>1800</v>
      </c>
      <c r="E3227" s="8">
        <v>657</v>
      </c>
      <c r="F3227" t="s">
        <v>8220</v>
      </c>
      <c r="G3227" t="s">
        <v>8223</v>
      </c>
      <c r="H3227" t="s">
        <v>8245</v>
      </c>
      <c r="I3227">
        <v>1435429626</v>
      </c>
      <c r="J3227">
        <v>1431973626</v>
      </c>
      <c r="K3227" t="b">
        <v>0</v>
      </c>
      <c r="L3227">
        <v>14</v>
      </c>
      <c r="M3227" t="b">
        <v>0</v>
      </c>
      <c r="N3227" t="s">
        <v>8269</v>
      </c>
      <c r="O3227" s="12">
        <f t="shared" si="250"/>
        <v>37</v>
      </c>
      <c r="P3227">
        <f t="shared" si="251"/>
        <v>46.93</v>
      </c>
      <c r="Q3227" s="14" t="s">
        <v>8308</v>
      </c>
      <c r="R3227" t="s">
        <v>8309</v>
      </c>
      <c r="S3227" s="20">
        <f t="shared" si="252"/>
        <v>42142.768819444449</v>
      </c>
      <c r="T3227" s="20">
        <f t="shared" si="253"/>
        <v>42182.768819444449</v>
      </c>
      <c r="U3227">
        <f t="shared" si="254"/>
        <v>2015</v>
      </c>
    </row>
    <row r="3228" spans="1:21" ht="45" hidden="1" x14ac:dyDescent="0.25">
      <c r="A3228">
        <v>3226</v>
      </c>
      <c r="B3228" s="3" t="s">
        <v>3226</v>
      </c>
      <c r="C3228" s="10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50"/>
        <v>104</v>
      </c>
      <c r="P3228">
        <f t="shared" si="251"/>
        <v>59.52</v>
      </c>
      <c r="Q3228" s="14" t="s">
        <v>8308</v>
      </c>
      <c r="R3228" t="s">
        <v>8309</v>
      </c>
      <c r="S3228" s="20">
        <f t="shared" si="252"/>
        <v>42277.583472222221</v>
      </c>
      <c r="T3228" s="20">
        <f t="shared" si="253"/>
        <v>42307.583472222221</v>
      </c>
      <c r="U3228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10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50"/>
        <v>125</v>
      </c>
      <c r="P3229">
        <f t="shared" si="251"/>
        <v>50</v>
      </c>
      <c r="Q3229" s="14" t="s">
        <v>8308</v>
      </c>
      <c r="R3229" t="s">
        <v>8309</v>
      </c>
      <c r="S3229" s="20">
        <f t="shared" si="252"/>
        <v>42722.882361111115</v>
      </c>
      <c r="T3229" s="20">
        <f t="shared" si="253"/>
        <v>42752.882361111115</v>
      </c>
      <c r="U3229">
        <f t="shared" si="254"/>
        <v>2016</v>
      </c>
    </row>
    <row r="3230" spans="1:21" ht="30" x14ac:dyDescent="0.25">
      <c r="A3230">
        <v>3148</v>
      </c>
      <c r="B3230" s="3" t="s">
        <v>3148</v>
      </c>
      <c r="C3230" s="10" t="s">
        <v>7258</v>
      </c>
      <c r="D3230" s="6">
        <v>1800</v>
      </c>
      <c r="E3230" s="8">
        <v>2361</v>
      </c>
      <c r="F3230" t="s">
        <v>8218</v>
      </c>
      <c r="G3230" t="s">
        <v>8223</v>
      </c>
      <c r="H3230" t="s">
        <v>8245</v>
      </c>
      <c r="I3230">
        <v>1412136000</v>
      </c>
      <c r="J3230">
        <v>1410278284</v>
      </c>
      <c r="K3230" t="b">
        <v>1</v>
      </c>
      <c r="L3230">
        <v>57</v>
      </c>
      <c r="M3230" t="b">
        <v>1</v>
      </c>
      <c r="N3230" t="s">
        <v>8269</v>
      </c>
      <c r="O3230" s="12">
        <f t="shared" si="250"/>
        <v>131</v>
      </c>
      <c r="P3230">
        <f t="shared" si="251"/>
        <v>41.42</v>
      </c>
      <c r="Q3230" s="14" t="s">
        <v>8308</v>
      </c>
      <c r="R3230" t="s">
        <v>8309</v>
      </c>
      <c r="S3230" s="20">
        <f t="shared" si="252"/>
        <v>41891.665324074071</v>
      </c>
      <c r="T3230" s="20">
        <f t="shared" si="253"/>
        <v>41913.166666666664</v>
      </c>
      <c r="U3230">
        <f t="shared" si="254"/>
        <v>2014</v>
      </c>
    </row>
    <row r="3231" spans="1:21" ht="60" x14ac:dyDescent="0.25">
      <c r="A3231">
        <v>3275</v>
      </c>
      <c r="B3231" s="3" t="s">
        <v>3275</v>
      </c>
      <c r="C3231" s="10" t="s">
        <v>7385</v>
      </c>
      <c r="D3231" s="6">
        <v>1800</v>
      </c>
      <c r="E3231" s="8">
        <v>1805</v>
      </c>
      <c r="F3231" t="s">
        <v>8218</v>
      </c>
      <c r="G3231" t="s">
        <v>8223</v>
      </c>
      <c r="H3231" t="s">
        <v>8245</v>
      </c>
      <c r="I3231">
        <v>1423456200</v>
      </c>
      <c r="J3231">
        <v>1421183271</v>
      </c>
      <c r="K3231" t="b">
        <v>1</v>
      </c>
      <c r="L3231">
        <v>12</v>
      </c>
      <c r="M3231" t="b">
        <v>1</v>
      </c>
      <c r="N3231" t="s">
        <v>8269</v>
      </c>
      <c r="O3231" s="12">
        <f t="shared" si="250"/>
        <v>100</v>
      </c>
      <c r="P3231">
        <f t="shared" si="251"/>
        <v>150.41999999999999</v>
      </c>
      <c r="Q3231" s="14" t="s">
        <v>8308</v>
      </c>
      <c r="R3231" t="s">
        <v>8309</v>
      </c>
      <c r="S3231" s="20">
        <f t="shared" si="252"/>
        <v>42017.88045138889</v>
      </c>
      <c r="T3231" s="20">
        <f t="shared" si="253"/>
        <v>42044.1875</v>
      </c>
      <c r="U3231">
        <f t="shared" si="254"/>
        <v>2015</v>
      </c>
    </row>
    <row r="3232" spans="1:21" ht="60" x14ac:dyDescent="0.25">
      <c r="A3232">
        <v>3303</v>
      </c>
      <c r="B3232" s="3" t="s">
        <v>3303</v>
      </c>
      <c r="C3232" s="10" t="s">
        <v>7413</v>
      </c>
      <c r="D3232" s="6">
        <v>1800</v>
      </c>
      <c r="E3232" s="8">
        <v>2086</v>
      </c>
      <c r="F3232" t="s">
        <v>8218</v>
      </c>
      <c r="G3232" t="s">
        <v>8223</v>
      </c>
      <c r="H3232" t="s">
        <v>8245</v>
      </c>
      <c r="I3232">
        <v>1427553484</v>
      </c>
      <c r="J3232">
        <v>1424533084</v>
      </c>
      <c r="K3232" t="b">
        <v>0</v>
      </c>
      <c r="L3232">
        <v>35</v>
      </c>
      <c r="M3232" t="b">
        <v>1</v>
      </c>
      <c r="N3232" t="s">
        <v>8269</v>
      </c>
      <c r="O3232" s="12">
        <f t="shared" si="250"/>
        <v>116</v>
      </c>
      <c r="P3232">
        <f t="shared" si="251"/>
        <v>59.6</v>
      </c>
      <c r="Q3232" s="14" t="s">
        <v>8308</v>
      </c>
      <c r="R3232" t="s">
        <v>8309</v>
      </c>
      <c r="S3232" s="20">
        <f t="shared" si="252"/>
        <v>42056.65143518518</v>
      </c>
      <c r="T3232" s="20">
        <f t="shared" si="253"/>
        <v>42091.609768518523</v>
      </c>
      <c r="U3232">
        <f t="shared" si="254"/>
        <v>2015</v>
      </c>
    </row>
    <row r="3233" spans="1:21" ht="45" x14ac:dyDescent="0.25">
      <c r="A3233">
        <v>3328</v>
      </c>
      <c r="B3233" s="3" t="s">
        <v>3328</v>
      </c>
      <c r="C3233" s="10" t="s">
        <v>7438</v>
      </c>
      <c r="D3233" s="6">
        <v>1800</v>
      </c>
      <c r="E3233" s="8">
        <v>2635</v>
      </c>
      <c r="F3233" t="s">
        <v>8218</v>
      </c>
      <c r="G3233" t="s">
        <v>8223</v>
      </c>
      <c r="H3233" t="s">
        <v>8245</v>
      </c>
      <c r="I3233">
        <v>1404522000</v>
      </c>
      <c r="J3233">
        <v>1404308883</v>
      </c>
      <c r="K3233" t="b">
        <v>0</v>
      </c>
      <c r="L3233">
        <v>9</v>
      </c>
      <c r="M3233" t="b">
        <v>1</v>
      </c>
      <c r="N3233" t="s">
        <v>8269</v>
      </c>
      <c r="O3233" s="12">
        <f t="shared" si="250"/>
        <v>146</v>
      </c>
      <c r="P3233">
        <f t="shared" si="251"/>
        <v>292.77999999999997</v>
      </c>
      <c r="Q3233" s="14" t="s">
        <v>8308</v>
      </c>
      <c r="R3233" t="s">
        <v>8309</v>
      </c>
      <c r="S3233" s="20">
        <f t="shared" si="252"/>
        <v>41822.57503472222</v>
      </c>
      <c r="T3233" s="20">
        <f t="shared" si="253"/>
        <v>41825.041666666664</v>
      </c>
      <c r="U3233">
        <f t="shared" si="254"/>
        <v>2014</v>
      </c>
    </row>
    <row r="3234" spans="1:21" ht="45" x14ac:dyDescent="0.25">
      <c r="A3234">
        <v>3477</v>
      </c>
      <c r="B3234" s="3" t="s">
        <v>3476</v>
      </c>
      <c r="C3234" s="10" t="s">
        <v>7587</v>
      </c>
      <c r="D3234" s="6">
        <v>1800</v>
      </c>
      <c r="E3234" s="8">
        <v>2076</v>
      </c>
      <c r="F3234" t="s">
        <v>8218</v>
      </c>
      <c r="G3234" t="s">
        <v>8223</v>
      </c>
      <c r="H3234" t="s">
        <v>8245</v>
      </c>
      <c r="I3234">
        <v>1431831600</v>
      </c>
      <c r="J3234">
        <v>1430761243</v>
      </c>
      <c r="K3234" t="b">
        <v>0</v>
      </c>
      <c r="L3234">
        <v>39</v>
      </c>
      <c r="M3234" t="b">
        <v>1</v>
      </c>
      <c r="N3234" t="s">
        <v>8269</v>
      </c>
      <c r="O3234" s="12">
        <f t="shared" si="250"/>
        <v>115</v>
      </c>
      <c r="P3234">
        <f t="shared" si="251"/>
        <v>53.23</v>
      </c>
      <c r="Q3234" s="14" t="s">
        <v>8308</v>
      </c>
      <c r="R3234" t="s">
        <v>8309</v>
      </c>
      <c r="S3234" s="20">
        <f t="shared" si="252"/>
        <v>42128.736608796295</v>
      </c>
      <c r="T3234" s="20">
        <f t="shared" si="253"/>
        <v>42141.125</v>
      </c>
      <c r="U3234">
        <f t="shared" si="254"/>
        <v>2015</v>
      </c>
    </row>
    <row r="3235" spans="1:21" ht="60" x14ac:dyDescent="0.25">
      <c r="A3235">
        <v>3176</v>
      </c>
      <c r="B3235" s="3" t="s">
        <v>3176</v>
      </c>
      <c r="C3235" s="10" t="s">
        <v>7286</v>
      </c>
      <c r="D3235" s="6">
        <v>1900</v>
      </c>
      <c r="E3235" s="8">
        <v>2182</v>
      </c>
      <c r="F3235" t="s">
        <v>8218</v>
      </c>
      <c r="G3235" t="s">
        <v>8223</v>
      </c>
      <c r="H3235" t="s">
        <v>8245</v>
      </c>
      <c r="I3235">
        <v>1376838000</v>
      </c>
      <c r="J3235">
        <v>1374531631</v>
      </c>
      <c r="K3235" t="b">
        <v>1</v>
      </c>
      <c r="L3235">
        <v>55</v>
      </c>
      <c r="M3235" t="b">
        <v>1</v>
      </c>
      <c r="N3235" t="s">
        <v>8269</v>
      </c>
      <c r="O3235" s="12">
        <f t="shared" si="250"/>
        <v>115</v>
      </c>
      <c r="P3235">
        <f t="shared" si="251"/>
        <v>39.67</v>
      </c>
      <c r="Q3235" s="14" t="s">
        <v>8308</v>
      </c>
      <c r="R3235" t="s">
        <v>8309</v>
      </c>
      <c r="S3235" s="20">
        <f t="shared" si="252"/>
        <v>41477.930914351848</v>
      </c>
      <c r="T3235" s="20">
        <f t="shared" si="253"/>
        <v>41504.625</v>
      </c>
      <c r="U3235">
        <f t="shared" si="254"/>
        <v>2013</v>
      </c>
    </row>
    <row r="3236" spans="1:21" ht="60" hidden="1" x14ac:dyDescent="0.25">
      <c r="A3236">
        <v>3234</v>
      </c>
      <c r="B3236" s="3" t="s">
        <v>3234</v>
      </c>
      <c r="C3236" s="10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50"/>
        <v>100</v>
      </c>
      <c r="P3236">
        <f t="shared" si="251"/>
        <v>34.92</v>
      </c>
      <c r="Q3236" s="14" t="s">
        <v>8308</v>
      </c>
      <c r="R3236" t="s">
        <v>8309</v>
      </c>
      <c r="S3236" s="20">
        <f t="shared" si="252"/>
        <v>42734.789444444439</v>
      </c>
      <c r="T3236" s="20">
        <f t="shared" si="253"/>
        <v>42767.979861111111</v>
      </c>
      <c r="U3236">
        <f t="shared" si="254"/>
        <v>2016</v>
      </c>
    </row>
    <row r="3237" spans="1:21" ht="60" x14ac:dyDescent="0.25">
      <c r="A3237">
        <v>537</v>
      </c>
      <c r="B3237" s="3" t="s">
        <v>538</v>
      </c>
      <c r="C3237" s="10" t="s">
        <v>4647</v>
      </c>
      <c r="D3237" s="6">
        <v>2000</v>
      </c>
      <c r="E3237" s="8">
        <v>2410</v>
      </c>
      <c r="F3237" t="s">
        <v>8218</v>
      </c>
      <c r="G3237" t="s">
        <v>8223</v>
      </c>
      <c r="H3237" t="s">
        <v>8245</v>
      </c>
      <c r="I3237">
        <v>1446665191</v>
      </c>
      <c r="J3237">
        <v>1444069591</v>
      </c>
      <c r="K3237" t="b">
        <v>0</v>
      </c>
      <c r="L3237">
        <v>59</v>
      </c>
      <c r="M3237" t="b">
        <v>1</v>
      </c>
      <c r="N3237" t="s">
        <v>8269</v>
      </c>
      <c r="O3237" s="12">
        <f t="shared" si="250"/>
        <v>121</v>
      </c>
      <c r="P3237">
        <f t="shared" si="251"/>
        <v>40.85</v>
      </c>
      <c r="Q3237" s="14" t="s">
        <v>8308</v>
      </c>
      <c r="R3237" t="s">
        <v>8309</v>
      </c>
      <c r="S3237" s="20">
        <f t="shared" si="252"/>
        <v>42282.768414351856</v>
      </c>
      <c r="T3237" s="20">
        <f t="shared" si="253"/>
        <v>42312.810081018513</v>
      </c>
      <c r="U3237">
        <f t="shared" si="254"/>
        <v>2015</v>
      </c>
    </row>
    <row r="3238" spans="1:21" ht="60" x14ac:dyDescent="0.25">
      <c r="A3238">
        <v>1284</v>
      </c>
      <c r="B3238" s="3" t="s">
        <v>1285</v>
      </c>
      <c r="C3238" s="10" t="s">
        <v>5394</v>
      </c>
      <c r="D3238" s="6">
        <v>2000</v>
      </c>
      <c r="E3238" s="8">
        <v>2020</v>
      </c>
      <c r="F3238" t="s">
        <v>8218</v>
      </c>
      <c r="G3238" t="s">
        <v>8223</v>
      </c>
      <c r="H3238" t="s">
        <v>8245</v>
      </c>
      <c r="I3238">
        <v>1483203540</v>
      </c>
      <c r="J3238">
        <v>1481175482</v>
      </c>
      <c r="K3238" t="b">
        <v>0</v>
      </c>
      <c r="L3238">
        <v>31</v>
      </c>
      <c r="M3238" t="b">
        <v>1</v>
      </c>
      <c r="N3238" t="s">
        <v>8269</v>
      </c>
      <c r="O3238" s="12">
        <f t="shared" si="250"/>
        <v>101</v>
      </c>
      <c r="P3238">
        <f t="shared" si="251"/>
        <v>65.16</v>
      </c>
      <c r="Q3238" s="14" t="s">
        <v>8308</v>
      </c>
      <c r="R3238" t="s">
        <v>8309</v>
      </c>
      <c r="S3238" s="20">
        <f t="shared" si="252"/>
        <v>42712.23474537037</v>
      </c>
      <c r="T3238" s="20">
        <f t="shared" si="253"/>
        <v>42735.707638888889</v>
      </c>
      <c r="U3238">
        <f t="shared" si="254"/>
        <v>2016</v>
      </c>
    </row>
    <row r="3239" spans="1:21" ht="60" x14ac:dyDescent="0.25">
      <c r="A3239">
        <v>1301</v>
      </c>
      <c r="B3239" s="3" t="s">
        <v>1302</v>
      </c>
      <c r="C3239" s="10" t="s">
        <v>5411</v>
      </c>
      <c r="D3239" s="6">
        <v>2000</v>
      </c>
      <c r="E3239" s="8">
        <v>2055</v>
      </c>
      <c r="F3239" t="s">
        <v>8218</v>
      </c>
      <c r="G3239" t="s">
        <v>8223</v>
      </c>
      <c r="H3239" t="s">
        <v>8245</v>
      </c>
      <c r="I3239">
        <v>1437447600</v>
      </c>
      <c r="J3239">
        <v>1436551178</v>
      </c>
      <c r="K3239" t="b">
        <v>0</v>
      </c>
      <c r="L3239">
        <v>29</v>
      </c>
      <c r="M3239" t="b">
        <v>1</v>
      </c>
      <c r="N3239" t="s">
        <v>8269</v>
      </c>
      <c r="O3239" s="12">
        <f t="shared" si="250"/>
        <v>103</v>
      </c>
      <c r="P3239">
        <f t="shared" si="251"/>
        <v>70.86</v>
      </c>
      <c r="Q3239" s="14" t="s">
        <v>8308</v>
      </c>
      <c r="R3239" t="s">
        <v>8309</v>
      </c>
      <c r="S3239" s="20">
        <f t="shared" si="252"/>
        <v>42195.749745370369</v>
      </c>
      <c r="T3239" s="20">
        <f t="shared" si="253"/>
        <v>42206.125</v>
      </c>
      <c r="U3239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10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50"/>
        <v>112</v>
      </c>
      <c r="P3240">
        <f t="shared" si="251"/>
        <v>39.81</v>
      </c>
      <c r="Q3240" s="14" t="s">
        <v>8308</v>
      </c>
      <c r="R3240" t="s">
        <v>8309</v>
      </c>
      <c r="S3240" s="20">
        <f t="shared" si="252"/>
        <v>42156.510393518518</v>
      </c>
      <c r="T3240" s="20">
        <f t="shared" si="253"/>
        <v>42186.510393518518</v>
      </c>
      <c r="U3240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10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50"/>
        <v>106</v>
      </c>
      <c r="P3241">
        <f t="shared" si="251"/>
        <v>59.7</v>
      </c>
      <c r="Q3241" s="14" t="s">
        <v>8308</v>
      </c>
      <c r="R3241" t="s">
        <v>8309</v>
      </c>
      <c r="S3241" s="20">
        <f t="shared" si="252"/>
        <v>42278.089039351849</v>
      </c>
      <c r="T3241" s="20">
        <f t="shared" si="253"/>
        <v>42302.999305555553</v>
      </c>
      <c r="U3241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10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50"/>
        <v>101</v>
      </c>
      <c r="P3242">
        <f t="shared" si="251"/>
        <v>88.74</v>
      </c>
      <c r="Q3242" s="14" t="s">
        <v>8308</v>
      </c>
      <c r="R3242" t="s">
        <v>8309</v>
      </c>
      <c r="S3242" s="20">
        <f t="shared" si="252"/>
        <v>42754.693842592591</v>
      </c>
      <c r="T3242" s="20">
        <f t="shared" si="253"/>
        <v>42782.958333333328</v>
      </c>
      <c r="U3242">
        <f t="shared" si="254"/>
        <v>2017</v>
      </c>
    </row>
    <row r="3243" spans="1:21" ht="45" x14ac:dyDescent="0.25">
      <c r="A3243">
        <v>2788</v>
      </c>
      <c r="B3243" s="3" t="s">
        <v>2788</v>
      </c>
      <c r="C3243" s="10" t="s">
        <v>6898</v>
      </c>
      <c r="D3243" s="6">
        <v>2000</v>
      </c>
      <c r="E3243" s="8">
        <v>2050</v>
      </c>
      <c r="F3243" t="s">
        <v>8218</v>
      </c>
      <c r="G3243" t="s">
        <v>8223</v>
      </c>
      <c r="H3243" t="s">
        <v>8245</v>
      </c>
      <c r="I3243">
        <v>1469811043</v>
      </c>
      <c r="J3243">
        <v>1467219043</v>
      </c>
      <c r="K3243" t="b">
        <v>0</v>
      </c>
      <c r="L3243">
        <v>20</v>
      </c>
      <c r="M3243" t="b">
        <v>1</v>
      </c>
      <c r="N3243" t="s">
        <v>8269</v>
      </c>
      <c r="O3243" s="12">
        <f t="shared" si="250"/>
        <v>103</v>
      </c>
      <c r="P3243">
        <f t="shared" si="251"/>
        <v>102.5</v>
      </c>
      <c r="Q3243" s="14" t="s">
        <v>8308</v>
      </c>
      <c r="R3243" t="s">
        <v>8309</v>
      </c>
      <c r="S3243" s="20">
        <f t="shared" si="252"/>
        <v>42550.701886574068</v>
      </c>
      <c r="T3243" s="20">
        <f t="shared" si="253"/>
        <v>42580.701886574068</v>
      </c>
      <c r="U3243">
        <f t="shared" si="254"/>
        <v>2016</v>
      </c>
    </row>
    <row r="3244" spans="1:21" ht="60" x14ac:dyDescent="0.25">
      <c r="A3244">
        <v>2791</v>
      </c>
      <c r="B3244" s="3" t="s">
        <v>2791</v>
      </c>
      <c r="C3244" s="10" t="s">
        <v>6901</v>
      </c>
      <c r="D3244" s="6">
        <v>2000</v>
      </c>
      <c r="E3244" s="8">
        <v>2050</v>
      </c>
      <c r="F3244" t="s">
        <v>8218</v>
      </c>
      <c r="G3244" t="s">
        <v>8223</v>
      </c>
      <c r="H3244" t="s">
        <v>8245</v>
      </c>
      <c r="I3244">
        <v>1473393600</v>
      </c>
      <c r="J3244">
        <v>1470778559</v>
      </c>
      <c r="K3244" t="b">
        <v>0</v>
      </c>
      <c r="L3244">
        <v>28</v>
      </c>
      <c r="M3244" t="b">
        <v>1</v>
      </c>
      <c r="N3244" t="s">
        <v>8269</v>
      </c>
      <c r="O3244" s="12">
        <f t="shared" si="250"/>
        <v>103</v>
      </c>
      <c r="P3244">
        <f t="shared" si="251"/>
        <v>73.209999999999994</v>
      </c>
      <c r="Q3244" s="14" t="s">
        <v>8308</v>
      </c>
      <c r="R3244" t="s">
        <v>8309</v>
      </c>
      <c r="S3244" s="20">
        <f t="shared" si="252"/>
        <v>42591.899988425925</v>
      </c>
      <c r="T3244" s="20">
        <f t="shared" si="253"/>
        <v>42622.166666666672</v>
      </c>
      <c r="U3244">
        <f t="shared" si="254"/>
        <v>2016</v>
      </c>
    </row>
    <row r="3245" spans="1:21" ht="45" x14ac:dyDescent="0.25">
      <c r="A3245">
        <v>2792</v>
      </c>
      <c r="B3245" s="3" t="s">
        <v>2792</v>
      </c>
      <c r="C3245" s="10" t="s">
        <v>6902</v>
      </c>
      <c r="D3245" s="6">
        <v>2000</v>
      </c>
      <c r="E3245" s="8">
        <v>2152</v>
      </c>
      <c r="F3245" t="s">
        <v>8218</v>
      </c>
      <c r="G3245" t="s">
        <v>8223</v>
      </c>
      <c r="H3245" t="s">
        <v>8245</v>
      </c>
      <c r="I3245">
        <v>1439357559</v>
      </c>
      <c r="J3245">
        <v>1435469559</v>
      </c>
      <c r="K3245" t="b">
        <v>0</v>
      </c>
      <c r="L3245">
        <v>24</v>
      </c>
      <c r="M3245" t="b">
        <v>1</v>
      </c>
      <c r="N3245" t="s">
        <v>8269</v>
      </c>
      <c r="O3245" s="12">
        <f t="shared" si="250"/>
        <v>108</v>
      </c>
      <c r="P3245">
        <f t="shared" si="251"/>
        <v>89.67</v>
      </c>
      <c r="Q3245" s="14" t="s">
        <v>8308</v>
      </c>
      <c r="R3245" t="s">
        <v>8309</v>
      </c>
      <c r="S3245" s="20">
        <f t="shared" si="252"/>
        <v>42183.231006944443</v>
      </c>
      <c r="T3245" s="20">
        <f t="shared" si="253"/>
        <v>42228.231006944443</v>
      </c>
      <c r="U3245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10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50"/>
        <v>103</v>
      </c>
      <c r="P3246">
        <f t="shared" si="251"/>
        <v>23.87</v>
      </c>
      <c r="Q3246" s="14" t="s">
        <v>8308</v>
      </c>
      <c r="R3246" t="s">
        <v>8309</v>
      </c>
      <c r="S3246" s="20">
        <f t="shared" si="252"/>
        <v>42675.694236111114</v>
      </c>
      <c r="T3246" s="20">
        <f t="shared" si="253"/>
        <v>42705.735902777778</v>
      </c>
      <c r="U3246">
        <f t="shared" si="254"/>
        <v>2016</v>
      </c>
    </row>
    <row r="3247" spans="1:21" ht="60" x14ac:dyDescent="0.25">
      <c r="A3247">
        <v>2826</v>
      </c>
      <c r="B3247" s="3" t="s">
        <v>2826</v>
      </c>
      <c r="C3247" s="10" t="s">
        <v>6936</v>
      </c>
      <c r="D3247" s="6">
        <v>2000</v>
      </c>
      <c r="E3247" s="8">
        <v>2155</v>
      </c>
      <c r="F3247" t="s">
        <v>8218</v>
      </c>
      <c r="G3247" t="s">
        <v>8223</v>
      </c>
      <c r="H3247" t="s">
        <v>8245</v>
      </c>
      <c r="I3247">
        <v>1436511600</v>
      </c>
      <c r="J3247">
        <v>1434415812</v>
      </c>
      <c r="K3247" t="b">
        <v>0</v>
      </c>
      <c r="L3247">
        <v>19</v>
      </c>
      <c r="M3247" t="b">
        <v>1</v>
      </c>
      <c r="N3247" t="s">
        <v>8269</v>
      </c>
      <c r="O3247" s="12">
        <f t="shared" si="250"/>
        <v>108</v>
      </c>
      <c r="P3247">
        <f t="shared" si="251"/>
        <v>113.42</v>
      </c>
      <c r="Q3247" s="14" t="s">
        <v>8308</v>
      </c>
      <c r="R3247" t="s">
        <v>8309</v>
      </c>
      <c r="S3247" s="20">
        <f t="shared" si="252"/>
        <v>42171.034861111111</v>
      </c>
      <c r="T3247" s="20">
        <f t="shared" si="253"/>
        <v>42195.291666666672</v>
      </c>
      <c r="U3247">
        <f t="shared" si="254"/>
        <v>2015</v>
      </c>
    </row>
    <row r="3248" spans="1:21" ht="60" x14ac:dyDescent="0.25">
      <c r="A3248">
        <v>2827</v>
      </c>
      <c r="B3248" s="3" t="s">
        <v>2827</v>
      </c>
      <c r="C3248" s="10" t="s">
        <v>6937</v>
      </c>
      <c r="D3248" s="6">
        <v>2000</v>
      </c>
      <c r="E3248" s="8">
        <v>2405</v>
      </c>
      <c r="F3248" t="s">
        <v>8218</v>
      </c>
      <c r="G3248" t="s">
        <v>8223</v>
      </c>
      <c r="H3248" t="s">
        <v>8245</v>
      </c>
      <c r="I3248">
        <v>1464971400</v>
      </c>
      <c r="J3248">
        <v>1462379066</v>
      </c>
      <c r="K3248" t="b">
        <v>0</v>
      </c>
      <c r="L3248">
        <v>23</v>
      </c>
      <c r="M3248" t="b">
        <v>1</v>
      </c>
      <c r="N3248" t="s">
        <v>8269</v>
      </c>
      <c r="O3248" s="12">
        <f t="shared" si="250"/>
        <v>120</v>
      </c>
      <c r="P3248">
        <f t="shared" si="251"/>
        <v>104.57</v>
      </c>
      <c r="Q3248" s="14" t="s">
        <v>8308</v>
      </c>
      <c r="R3248" t="s">
        <v>8309</v>
      </c>
      <c r="S3248" s="20">
        <f t="shared" si="252"/>
        <v>42494.683634259258</v>
      </c>
      <c r="T3248" s="20">
        <f t="shared" si="253"/>
        <v>42524.6875</v>
      </c>
      <c r="U3248">
        <f t="shared" si="254"/>
        <v>2016</v>
      </c>
    </row>
    <row r="3249" spans="1:21" ht="60" hidden="1" x14ac:dyDescent="0.25">
      <c r="A3249">
        <v>3247</v>
      </c>
      <c r="B3249" s="3" t="s">
        <v>3247</v>
      </c>
      <c r="C3249" s="10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50"/>
        <v>106</v>
      </c>
      <c r="P3249">
        <f t="shared" si="251"/>
        <v>46.43</v>
      </c>
      <c r="Q3249" s="14" t="s">
        <v>8308</v>
      </c>
      <c r="R3249" t="s">
        <v>8309</v>
      </c>
      <c r="S3249" s="20">
        <f t="shared" si="252"/>
        <v>42167.434166666666</v>
      </c>
      <c r="T3249" s="20">
        <f t="shared" si="253"/>
        <v>42197.434166666666</v>
      </c>
      <c r="U3249">
        <f t="shared" si="254"/>
        <v>2015</v>
      </c>
    </row>
    <row r="3250" spans="1:21" ht="45" x14ac:dyDescent="0.25">
      <c r="A3250">
        <v>2838</v>
      </c>
      <c r="B3250" s="3" t="s">
        <v>2838</v>
      </c>
      <c r="C3250" s="10" t="s">
        <v>6948</v>
      </c>
      <c r="D3250" s="6">
        <v>2000</v>
      </c>
      <c r="E3250" s="8">
        <v>2405</v>
      </c>
      <c r="F3250" t="s">
        <v>8218</v>
      </c>
      <c r="G3250" t="s">
        <v>8223</v>
      </c>
      <c r="H3250" t="s">
        <v>8245</v>
      </c>
      <c r="I3250">
        <v>1407967200</v>
      </c>
      <c r="J3250">
        <v>1406039696</v>
      </c>
      <c r="K3250" t="b">
        <v>0</v>
      </c>
      <c r="L3250">
        <v>54</v>
      </c>
      <c r="M3250" t="b">
        <v>1</v>
      </c>
      <c r="N3250" t="s">
        <v>8269</v>
      </c>
      <c r="O3250" s="12">
        <f t="shared" si="250"/>
        <v>120</v>
      </c>
      <c r="P3250">
        <f t="shared" si="251"/>
        <v>44.54</v>
      </c>
      <c r="Q3250" s="14" t="s">
        <v>8308</v>
      </c>
      <c r="R3250" t="s">
        <v>8309</v>
      </c>
      <c r="S3250" s="20">
        <f t="shared" si="252"/>
        <v>41842.607592592591</v>
      </c>
      <c r="T3250" s="20">
        <f t="shared" si="253"/>
        <v>41864.916666666664</v>
      </c>
      <c r="U3250">
        <f t="shared" si="254"/>
        <v>2014</v>
      </c>
    </row>
    <row r="3251" spans="1:21" ht="60" hidden="1" x14ac:dyDescent="0.25">
      <c r="A3251">
        <v>2847</v>
      </c>
      <c r="B3251" s="3" t="s">
        <v>2847</v>
      </c>
      <c r="C3251" s="10" t="s">
        <v>6957</v>
      </c>
      <c r="D3251" s="6">
        <v>2000</v>
      </c>
      <c r="E3251" s="8">
        <v>0</v>
      </c>
      <c r="F3251" t="s">
        <v>8220</v>
      </c>
      <c r="G3251" t="s">
        <v>8223</v>
      </c>
      <c r="H3251" t="s">
        <v>8245</v>
      </c>
      <c r="I3251">
        <v>1464031265</v>
      </c>
      <c r="J3251">
        <v>1458847265</v>
      </c>
      <c r="K3251" t="b">
        <v>0</v>
      </c>
      <c r="L3251">
        <v>0</v>
      </c>
      <c r="M3251" t="b">
        <v>0</v>
      </c>
      <c r="N3251" t="s">
        <v>8269</v>
      </c>
      <c r="O3251" s="12">
        <f t="shared" si="250"/>
        <v>0</v>
      </c>
      <c r="P3251">
        <f t="shared" si="251"/>
        <v>0</v>
      </c>
      <c r="Q3251" s="14" t="s">
        <v>8308</v>
      </c>
      <c r="R3251" t="s">
        <v>8309</v>
      </c>
      <c r="S3251" s="20">
        <f t="shared" si="252"/>
        <v>42453.806307870371</v>
      </c>
      <c r="T3251" s="20">
        <f t="shared" si="253"/>
        <v>42513.806307870371</v>
      </c>
      <c r="U3251">
        <f t="shared" si="254"/>
        <v>2016</v>
      </c>
    </row>
    <row r="3252" spans="1:21" ht="60" hidden="1" x14ac:dyDescent="0.25">
      <c r="A3252">
        <v>2890</v>
      </c>
      <c r="B3252" s="3" t="s">
        <v>2890</v>
      </c>
      <c r="C3252" s="10" t="s">
        <v>7000</v>
      </c>
      <c r="D3252" s="6">
        <v>2000</v>
      </c>
      <c r="E3252" s="8">
        <v>21</v>
      </c>
      <c r="F3252" t="s">
        <v>8220</v>
      </c>
      <c r="G3252" t="s">
        <v>8223</v>
      </c>
      <c r="H3252" t="s">
        <v>8245</v>
      </c>
      <c r="I3252">
        <v>1407553200</v>
      </c>
      <c r="J3252">
        <v>1405100992</v>
      </c>
      <c r="K3252" t="b">
        <v>0</v>
      </c>
      <c r="L3252">
        <v>3</v>
      </c>
      <c r="M3252" t="b">
        <v>0</v>
      </c>
      <c r="N3252" t="s">
        <v>8269</v>
      </c>
      <c r="O3252" s="12">
        <f t="shared" si="250"/>
        <v>1</v>
      </c>
      <c r="P3252">
        <f t="shared" si="251"/>
        <v>7</v>
      </c>
      <c r="Q3252" s="14" t="s">
        <v>8308</v>
      </c>
      <c r="R3252" t="s">
        <v>8309</v>
      </c>
      <c r="S3252" s="20">
        <f t="shared" si="252"/>
        <v>41831.742962962962</v>
      </c>
      <c r="T3252" s="20">
        <f t="shared" si="253"/>
        <v>41860.125</v>
      </c>
      <c r="U3252">
        <f t="shared" si="254"/>
        <v>2014</v>
      </c>
    </row>
    <row r="3253" spans="1:21" ht="45" hidden="1" x14ac:dyDescent="0.25">
      <c r="A3253">
        <v>2917</v>
      </c>
      <c r="B3253" s="3" t="s">
        <v>2917</v>
      </c>
      <c r="C3253" s="10" t="s">
        <v>7027</v>
      </c>
      <c r="D3253" s="6">
        <v>2000</v>
      </c>
      <c r="E3253" s="8">
        <v>437</v>
      </c>
      <c r="F3253" t="s">
        <v>8220</v>
      </c>
      <c r="G3253" t="s">
        <v>8223</v>
      </c>
      <c r="H3253" t="s">
        <v>8245</v>
      </c>
      <c r="I3253">
        <v>1442381847</v>
      </c>
      <c r="J3253">
        <v>1440826647</v>
      </c>
      <c r="K3253" t="b">
        <v>0</v>
      </c>
      <c r="L3253">
        <v>9</v>
      </c>
      <c r="M3253" t="b">
        <v>0</v>
      </c>
      <c r="N3253" t="s">
        <v>8269</v>
      </c>
      <c r="O3253" s="12">
        <f t="shared" si="250"/>
        <v>22</v>
      </c>
      <c r="P3253">
        <f t="shared" si="251"/>
        <v>48.56</v>
      </c>
      <c r="Q3253" s="14" t="s">
        <v>8308</v>
      </c>
      <c r="R3253" t="s">
        <v>8309</v>
      </c>
      <c r="S3253" s="20">
        <f t="shared" si="252"/>
        <v>42245.234340277777</v>
      </c>
      <c r="T3253" s="20">
        <f t="shared" si="253"/>
        <v>42263.234340277777</v>
      </c>
      <c r="U3253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10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50"/>
        <v>128</v>
      </c>
      <c r="P3254">
        <f t="shared" si="251"/>
        <v>57.52</v>
      </c>
      <c r="Q3254" s="14" t="s">
        <v>8308</v>
      </c>
      <c r="R3254" t="s">
        <v>8309</v>
      </c>
      <c r="S3254" s="20">
        <f t="shared" si="252"/>
        <v>42590.472685185188</v>
      </c>
      <c r="T3254" s="20">
        <f t="shared" si="253"/>
        <v>42620.472685185188</v>
      </c>
      <c r="U3254">
        <f t="shared" si="254"/>
        <v>2016</v>
      </c>
    </row>
    <row r="3255" spans="1:21" ht="30" x14ac:dyDescent="0.25">
      <c r="A3255">
        <v>2972</v>
      </c>
      <c r="B3255" s="3" t="s">
        <v>2972</v>
      </c>
      <c r="C3255" s="10" t="s">
        <v>7082</v>
      </c>
      <c r="D3255" s="6">
        <v>2000</v>
      </c>
      <c r="E3255" s="8">
        <v>2107</v>
      </c>
      <c r="F3255" t="s">
        <v>8218</v>
      </c>
      <c r="G3255" t="s">
        <v>8223</v>
      </c>
      <c r="H3255" t="s">
        <v>8245</v>
      </c>
      <c r="I3255">
        <v>1480899600</v>
      </c>
      <c r="J3255">
        <v>1479609520</v>
      </c>
      <c r="K3255" t="b">
        <v>0</v>
      </c>
      <c r="L3255">
        <v>17</v>
      </c>
      <c r="M3255" t="b">
        <v>1</v>
      </c>
      <c r="N3255" t="s">
        <v>8269</v>
      </c>
      <c r="O3255" s="12">
        <f t="shared" si="250"/>
        <v>105</v>
      </c>
      <c r="P3255">
        <f t="shared" si="251"/>
        <v>123.94</v>
      </c>
      <c r="Q3255" s="14" t="s">
        <v>8308</v>
      </c>
      <c r="R3255" t="s">
        <v>8309</v>
      </c>
      <c r="S3255" s="20">
        <f t="shared" si="252"/>
        <v>42694.110185185185</v>
      </c>
      <c r="T3255" s="20">
        <f t="shared" si="253"/>
        <v>42709.041666666672</v>
      </c>
      <c r="U3255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10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50"/>
        <v>101</v>
      </c>
      <c r="P3256">
        <f t="shared" si="251"/>
        <v>70.77</v>
      </c>
      <c r="Q3256" s="14" t="s">
        <v>8308</v>
      </c>
      <c r="R3256" t="s">
        <v>8309</v>
      </c>
      <c r="S3256" s="20">
        <f t="shared" si="252"/>
        <v>42059.085752314815</v>
      </c>
      <c r="T3256" s="20">
        <f t="shared" si="253"/>
        <v>42089.044085648144</v>
      </c>
      <c r="U3256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10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50"/>
        <v>175</v>
      </c>
      <c r="P3257">
        <f t="shared" si="251"/>
        <v>29.17</v>
      </c>
      <c r="Q3257" s="14" t="s">
        <v>8308</v>
      </c>
      <c r="R3257" t="s">
        <v>8309</v>
      </c>
      <c r="S3257" s="20">
        <f t="shared" si="252"/>
        <v>41889.768229166664</v>
      </c>
      <c r="T3257" s="20">
        <f t="shared" si="253"/>
        <v>41919.768229166664</v>
      </c>
      <c r="U3257">
        <f t="shared" si="254"/>
        <v>2014</v>
      </c>
    </row>
    <row r="3258" spans="1:21" ht="45" x14ac:dyDescent="0.25">
      <c r="A3258">
        <v>3170</v>
      </c>
      <c r="B3258" s="3" t="s">
        <v>3170</v>
      </c>
      <c r="C3258" s="10" t="s">
        <v>7280</v>
      </c>
      <c r="D3258" s="6">
        <v>2000</v>
      </c>
      <c r="E3258" s="8">
        <v>2245</v>
      </c>
      <c r="F3258" t="s">
        <v>8218</v>
      </c>
      <c r="G3258" t="s">
        <v>8223</v>
      </c>
      <c r="H3258" t="s">
        <v>8245</v>
      </c>
      <c r="I3258">
        <v>1404273600</v>
      </c>
      <c r="J3258">
        <v>1401414944</v>
      </c>
      <c r="K3258" t="b">
        <v>1</v>
      </c>
      <c r="L3258">
        <v>71</v>
      </c>
      <c r="M3258" t="b">
        <v>1</v>
      </c>
      <c r="N3258" t="s">
        <v>8269</v>
      </c>
      <c r="O3258" s="12">
        <f t="shared" si="250"/>
        <v>112</v>
      </c>
      <c r="P3258">
        <f t="shared" si="251"/>
        <v>31.62</v>
      </c>
      <c r="Q3258" s="14" t="s">
        <v>8308</v>
      </c>
      <c r="R3258" t="s">
        <v>8309</v>
      </c>
      <c r="S3258" s="20">
        <f t="shared" si="252"/>
        <v>41789.080370370371</v>
      </c>
      <c r="T3258" s="20">
        <f t="shared" si="253"/>
        <v>41822.166666666664</v>
      </c>
      <c r="U3258">
        <f t="shared" si="254"/>
        <v>2014</v>
      </c>
    </row>
    <row r="3259" spans="1:21" ht="60" hidden="1" x14ac:dyDescent="0.25">
      <c r="A3259">
        <v>3257</v>
      </c>
      <c r="B3259" s="3" t="s">
        <v>3257</v>
      </c>
      <c r="C3259" s="10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50"/>
        <v>106</v>
      </c>
      <c r="P3259">
        <f t="shared" si="251"/>
        <v>51.85</v>
      </c>
      <c r="Q3259" s="14" t="s">
        <v>8308</v>
      </c>
      <c r="R3259" t="s">
        <v>8309</v>
      </c>
      <c r="S3259" s="20">
        <f t="shared" si="252"/>
        <v>42758.559629629628</v>
      </c>
      <c r="T3259" s="20">
        <f t="shared" si="253"/>
        <v>42788.559629629628</v>
      </c>
      <c r="U3259">
        <f t="shared" si="254"/>
        <v>2017</v>
      </c>
    </row>
    <row r="3260" spans="1:21" ht="45" x14ac:dyDescent="0.25">
      <c r="A3260">
        <v>3172</v>
      </c>
      <c r="B3260" s="3" t="s">
        <v>3172</v>
      </c>
      <c r="C3260" s="10" t="s">
        <v>7282</v>
      </c>
      <c r="D3260" s="6">
        <v>2000</v>
      </c>
      <c r="E3260" s="8">
        <v>2300</v>
      </c>
      <c r="F3260" t="s">
        <v>8218</v>
      </c>
      <c r="G3260" t="s">
        <v>8223</v>
      </c>
      <c r="H3260" t="s">
        <v>8245</v>
      </c>
      <c r="I3260">
        <v>1329240668</v>
      </c>
      <c r="J3260">
        <v>1326648668</v>
      </c>
      <c r="K3260" t="b">
        <v>1</v>
      </c>
      <c r="L3260">
        <v>29</v>
      </c>
      <c r="M3260" t="b">
        <v>1</v>
      </c>
      <c r="N3260" t="s">
        <v>8269</v>
      </c>
      <c r="O3260" s="12">
        <f t="shared" si="250"/>
        <v>115</v>
      </c>
      <c r="P3260">
        <f t="shared" si="251"/>
        <v>79.31</v>
      </c>
      <c r="Q3260" s="14" t="s">
        <v>8308</v>
      </c>
      <c r="R3260" t="s">
        <v>8309</v>
      </c>
      <c r="S3260" s="20">
        <f t="shared" si="252"/>
        <v>40923.729953703703</v>
      </c>
      <c r="T3260" s="20">
        <f t="shared" si="253"/>
        <v>40953.729953703703</v>
      </c>
      <c r="U3260">
        <f t="shared" si="254"/>
        <v>2012</v>
      </c>
    </row>
    <row r="3261" spans="1:21" ht="45" x14ac:dyDescent="0.25">
      <c r="A3261">
        <v>3225</v>
      </c>
      <c r="B3261" s="3" t="s">
        <v>3225</v>
      </c>
      <c r="C3261" s="10" t="s">
        <v>7335</v>
      </c>
      <c r="D3261" s="6">
        <v>2000</v>
      </c>
      <c r="E3261" s="8">
        <v>2047</v>
      </c>
      <c r="F3261" t="s">
        <v>8218</v>
      </c>
      <c r="G3261" t="s">
        <v>8223</v>
      </c>
      <c r="H3261" t="s">
        <v>8245</v>
      </c>
      <c r="I3261">
        <v>1464987600</v>
      </c>
      <c r="J3261">
        <v>1463145938</v>
      </c>
      <c r="K3261" t="b">
        <v>1</v>
      </c>
      <c r="L3261">
        <v>39</v>
      </c>
      <c r="M3261" t="b">
        <v>1</v>
      </c>
      <c r="N3261" t="s">
        <v>8269</v>
      </c>
      <c r="O3261" s="12">
        <f t="shared" si="250"/>
        <v>102</v>
      </c>
      <c r="P3261">
        <f t="shared" si="251"/>
        <v>52.49</v>
      </c>
      <c r="Q3261" s="14" t="s">
        <v>8308</v>
      </c>
      <c r="R3261" t="s">
        <v>8309</v>
      </c>
      <c r="S3261" s="20">
        <f t="shared" si="252"/>
        <v>42503.559467592597</v>
      </c>
      <c r="T3261" s="20">
        <f t="shared" si="253"/>
        <v>42524.875</v>
      </c>
      <c r="U3261">
        <f t="shared" si="254"/>
        <v>2016</v>
      </c>
    </row>
    <row r="3262" spans="1:21" ht="45" x14ac:dyDescent="0.25">
      <c r="A3262">
        <v>3268</v>
      </c>
      <c r="B3262" s="3" t="s">
        <v>3268</v>
      </c>
      <c r="C3262" s="10" t="s">
        <v>7378</v>
      </c>
      <c r="D3262" s="6">
        <v>2000</v>
      </c>
      <c r="E3262" s="8">
        <v>2560</v>
      </c>
      <c r="F3262" t="s">
        <v>8218</v>
      </c>
      <c r="G3262" t="s">
        <v>8223</v>
      </c>
      <c r="H3262" t="s">
        <v>8245</v>
      </c>
      <c r="I3262">
        <v>1472074928</v>
      </c>
      <c r="J3262">
        <v>1470692528</v>
      </c>
      <c r="K3262" t="b">
        <v>1</v>
      </c>
      <c r="L3262">
        <v>42</v>
      </c>
      <c r="M3262" t="b">
        <v>1</v>
      </c>
      <c r="N3262" t="s">
        <v>8269</v>
      </c>
      <c r="O3262" s="12">
        <f t="shared" si="250"/>
        <v>128</v>
      </c>
      <c r="P3262">
        <f t="shared" si="251"/>
        <v>60.95</v>
      </c>
      <c r="Q3262" s="14" t="s">
        <v>8308</v>
      </c>
      <c r="R3262" t="s">
        <v>8309</v>
      </c>
      <c r="S3262" s="20">
        <f t="shared" si="252"/>
        <v>42590.90425925926</v>
      </c>
      <c r="T3262" s="20">
        <f t="shared" si="253"/>
        <v>42606.90425925926</v>
      </c>
      <c r="U3262">
        <f t="shared" si="254"/>
        <v>2016</v>
      </c>
    </row>
    <row r="3263" spans="1:21" ht="60" x14ac:dyDescent="0.25">
      <c r="A3263">
        <v>3280</v>
      </c>
      <c r="B3263" s="3" t="s">
        <v>3280</v>
      </c>
      <c r="C3263" s="10" t="s">
        <v>7390</v>
      </c>
      <c r="D3263" s="6">
        <v>2000</v>
      </c>
      <c r="E3263" s="8">
        <v>2060</v>
      </c>
      <c r="F3263" t="s">
        <v>8218</v>
      </c>
      <c r="G3263" t="s">
        <v>8223</v>
      </c>
      <c r="H3263" t="s">
        <v>8245</v>
      </c>
      <c r="I3263">
        <v>1433134800</v>
      </c>
      <c r="J3263">
        <v>1430158198</v>
      </c>
      <c r="K3263" t="b">
        <v>0</v>
      </c>
      <c r="L3263">
        <v>30</v>
      </c>
      <c r="M3263" t="b">
        <v>1</v>
      </c>
      <c r="N3263" t="s">
        <v>8269</v>
      </c>
      <c r="O3263" s="12">
        <f t="shared" si="250"/>
        <v>103</v>
      </c>
      <c r="P3263">
        <f t="shared" si="251"/>
        <v>68.67</v>
      </c>
      <c r="Q3263" s="14" t="s">
        <v>8308</v>
      </c>
      <c r="R3263" t="s">
        <v>8309</v>
      </c>
      <c r="S3263" s="20">
        <f t="shared" si="252"/>
        <v>42121.756921296299</v>
      </c>
      <c r="T3263" s="20">
        <f t="shared" si="253"/>
        <v>42156.208333333328</v>
      </c>
      <c r="U3263">
        <f t="shared" si="254"/>
        <v>2015</v>
      </c>
    </row>
    <row r="3264" spans="1:21" ht="45" x14ac:dyDescent="0.25">
      <c r="A3264">
        <v>3313</v>
      </c>
      <c r="B3264" s="3" t="s">
        <v>3313</v>
      </c>
      <c r="C3264" s="10" t="s">
        <v>7423</v>
      </c>
      <c r="D3264" s="6">
        <v>2000</v>
      </c>
      <c r="E3264" s="8">
        <v>2321</v>
      </c>
      <c r="F3264" t="s">
        <v>8218</v>
      </c>
      <c r="G3264" t="s">
        <v>8223</v>
      </c>
      <c r="H3264" t="s">
        <v>8245</v>
      </c>
      <c r="I3264">
        <v>1453856400</v>
      </c>
      <c r="J3264">
        <v>1452664317</v>
      </c>
      <c r="K3264" t="b">
        <v>0</v>
      </c>
      <c r="L3264">
        <v>29</v>
      </c>
      <c r="M3264" t="b">
        <v>1</v>
      </c>
      <c r="N3264" t="s">
        <v>8269</v>
      </c>
      <c r="O3264" s="12">
        <f t="shared" si="250"/>
        <v>116</v>
      </c>
      <c r="P3264">
        <f t="shared" si="251"/>
        <v>80.03</v>
      </c>
      <c r="Q3264" s="14" t="s">
        <v>8308</v>
      </c>
      <c r="R3264" t="s">
        <v>8309</v>
      </c>
      <c r="S3264" s="20">
        <f t="shared" si="252"/>
        <v>42382.244409722218</v>
      </c>
      <c r="T3264" s="20">
        <f t="shared" si="253"/>
        <v>42396.041666666672</v>
      </c>
      <c r="U3264">
        <f t="shared" si="254"/>
        <v>2016</v>
      </c>
    </row>
    <row r="3265" spans="1:21" ht="60" x14ac:dyDescent="0.25">
      <c r="A3265">
        <v>3385</v>
      </c>
      <c r="B3265" s="3" t="s">
        <v>3384</v>
      </c>
      <c r="C3265" s="10" t="s">
        <v>7495</v>
      </c>
      <c r="D3265" s="6">
        <v>2000</v>
      </c>
      <c r="E3265" s="8">
        <v>2000</v>
      </c>
      <c r="F3265" t="s">
        <v>8218</v>
      </c>
      <c r="G3265" t="s">
        <v>8223</v>
      </c>
      <c r="H3265" t="s">
        <v>8245</v>
      </c>
      <c r="I3265">
        <v>1418244552</v>
      </c>
      <c r="J3265">
        <v>1415652552</v>
      </c>
      <c r="K3265" t="b">
        <v>0</v>
      </c>
      <c r="L3265">
        <v>15</v>
      </c>
      <c r="M3265" t="b">
        <v>1</v>
      </c>
      <c r="N3265" t="s">
        <v>8269</v>
      </c>
      <c r="O3265" s="12">
        <f t="shared" si="250"/>
        <v>100</v>
      </c>
      <c r="P3265">
        <f t="shared" si="251"/>
        <v>133.33000000000001</v>
      </c>
      <c r="Q3265" s="14" t="s">
        <v>8308</v>
      </c>
      <c r="R3265" t="s">
        <v>8309</v>
      </c>
      <c r="S3265" s="20">
        <f t="shared" si="252"/>
        <v>41953.8675</v>
      </c>
      <c r="T3265" s="20">
        <f t="shared" si="253"/>
        <v>41983.8675</v>
      </c>
      <c r="U3265">
        <f t="shared" si="254"/>
        <v>2014</v>
      </c>
    </row>
    <row r="3266" spans="1:21" ht="60" x14ac:dyDescent="0.25">
      <c r="A3266">
        <v>3386</v>
      </c>
      <c r="B3266" s="3" t="s">
        <v>3385</v>
      </c>
      <c r="C3266" s="10" t="s">
        <v>7496</v>
      </c>
      <c r="D3266" s="6">
        <v>2000</v>
      </c>
      <c r="E3266" s="8">
        <v>2100</v>
      </c>
      <c r="F3266" t="s">
        <v>8218</v>
      </c>
      <c r="G3266" t="s">
        <v>8223</v>
      </c>
      <c r="H3266" t="s">
        <v>8245</v>
      </c>
      <c r="I3266">
        <v>1417620506</v>
      </c>
      <c r="J3266">
        <v>1415028506</v>
      </c>
      <c r="K3266" t="b">
        <v>0</v>
      </c>
      <c r="L3266">
        <v>41</v>
      </c>
      <c r="M3266" t="b">
        <v>1</v>
      </c>
      <c r="N3266" t="s">
        <v>8269</v>
      </c>
      <c r="O3266" s="12">
        <f t="shared" ref="O3266:O3329" si="255">ROUND(E3266/D3266*100,0)</f>
        <v>105</v>
      </c>
      <c r="P3266">
        <f t="shared" ref="P3266:P3329" si="256">IFERROR(ROUND(E3266/L3266,2),0)</f>
        <v>51.22</v>
      </c>
      <c r="Q3266" s="14" t="s">
        <v>8308</v>
      </c>
      <c r="R3266" t="s">
        <v>8309</v>
      </c>
      <c r="S3266" s="20">
        <f t="shared" ref="S3266:S3329" si="257">(((J3266/60)/60)/24)+DATE(1970,1,1)</f>
        <v>41946.644745370373</v>
      </c>
      <c r="T3266" s="20">
        <f t="shared" ref="T3266:T3329" si="258">(((I3266/60)/60)/24)+DATE(1970,1,1)</f>
        <v>41976.644745370373</v>
      </c>
      <c r="U3266">
        <f t="shared" si="254"/>
        <v>2014</v>
      </c>
    </row>
    <row r="3267" spans="1:21" ht="45" hidden="1" x14ac:dyDescent="0.25">
      <c r="A3267">
        <v>3265</v>
      </c>
      <c r="B3267" s="3" t="s">
        <v>3265</v>
      </c>
      <c r="C3267" s="10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si="255"/>
        <v>164</v>
      </c>
      <c r="P3267">
        <f t="shared" si="256"/>
        <v>70.290000000000006</v>
      </c>
      <c r="Q3267" s="14" t="s">
        <v>8308</v>
      </c>
      <c r="R3267" t="s">
        <v>8309</v>
      </c>
      <c r="S3267" s="20">
        <f t="shared" si="257"/>
        <v>42311.711979166663</v>
      </c>
      <c r="T3267" s="20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3431</v>
      </c>
      <c r="B3268" s="3" t="s">
        <v>3430</v>
      </c>
      <c r="C3268" s="10" t="s">
        <v>7541</v>
      </c>
      <c r="D3268" s="6">
        <v>2000</v>
      </c>
      <c r="E3268" s="8">
        <v>2000</v>
      </c>
      <c r="F3268" t="s">
        <v>8218</v>
      </c>
      <c r="G3268" t="s">
        <v>8223</v>
      </c>
      <c r="H3268" t="s">
        <v>8245</v>
      </c>
      <c r="I3268">
        <v>1408383153</v>
      </c>
      <c r="J3268">
        <v>1405791153</v>
      </c>
      <c r="K3268" t="b">
        <v>0</v>
      </c>
      <c r="L3268">
        <v>21</v>
      </c>
      <c r="M3268" t="b">
        <v>1</v>
      </c>
      <c r="N3268" t="s">
        <v>8269</v>
      </c>
      <c r="O3268" s="12">
        <f t="shared" si="255"/>
        <v>100</v>
      </c>
      <c r="P3268">
        <f t="shared" si="256"/>
        <v>95.24</v>
      </c>
      <c r="Q3268" s="14" t="s">
        <v>8308</v>
      </c>
      <c r="R3268" t="s">
        <v>8309</v>
      </c>
      <c r="S3268" s="20">
        <f t="shared" si="257"/>
        <v>41839.730937500004</v>
      </c>
      <c r="T3268" s="20">
        <f t="shared" si="258"/>
        <v>41869.730937500004</v>
      </c>
      <c r="U3268">
        <f t="shared" si="259"/>
        <v>2014</v>
      </c>
    </row>
    <row r="3269" spans="1:21" ht="45" x14ac:dyDescent="0.25">
      <c r="A3269">
        <v>3432</v>
      </c>
      <c r="B3269" s="3" t="s">
        <v>3431</v>
      </c>
      <c r="C3269" s="10" t="s">
        <v>7542</v>
      </c>
      <c r="D3269" s="6">
        <v>2000</v>
      </c>
      <c r="E3269" s="8">
        <v>2193</v>
      </c>
      <c r="F3269" t="s">
        <v>8218</v>
      </c>
      <c r="G3269" t="s">
        <v>8223</v>
      </c>
      <c r="H3269" t="s">
        <v>8245</v>
      </c>
      <c r="I3269">
        <v>1454709600</v>
      </c>
      <c r="J3269">
        <v>1452520614</v>
      </c>
      <c r="K3269" t="b">
        <v>0</v>
      </c>
      <c r="L3269">
        <v>42</v>
      </c>
      <c r="M3269" t="b">
        <v>1</v>
      </c>
      <c r="N3269" t="s">
        <v>8269</v>
      </c>
      <c r="O3269" s="12">
        <f t="shared" si="255"/>
        <v>110</v>
      </c>
      <c r="P3269">
        <f t="shared" si="256"/>
        <v>52.21</v>
      </c>
      <c r="Q3269" s="14" t="s">
        <v>8308</v>
      </c>
      <c r="R3269" t="s">
        <v>8309</v>
      </c>
      <c r="S3269" s="20">
        <f t="shared" si="257"/>
        <v>42380.581180555557</v>
      </c>
      <c r="T3269" s="20">
        <f t="shared" si="258"/>
        <v>42405.916666666672</v>
      </c>
      <c r="U3269">
        <f t="shared" si="259"/>
        <v>2016</v>
      </c>
    </row>
    <row r="3270" spans="1:21" ht="30" x14ac:dyDescent="0.25">
      <c r="A3270">
        <v>3457</v>
      </c>
      <c r="B3270" s="3" t="s">
        <v>3456</v>
      </c>
      <c r="C3270" s="10" t="s">
        <v>7567</v>
      </c>
      <c r="D3270" s="6">
        <v>2000</v>
      </c>
      <c r="E3270" s="8">
        <v>2804</v>
      </c>
      <c r="F3270" t="s">
        <v>8218</v>
      </c>
      <c r="G3270" t="s">
        <v>8223</v>
      </c>
      <c r="H3270" t="s">
        <v>8245</v>
      </c>
      <c r="I3270">
        <v>1423720740</v>
      </c>
      <c r="J3270">
        <v>1421081857</v>
      </c>
      <c r="K3270" t="b">
        <v>0</v>
      </c>
      <c r="L3270">
        <v>55</v>
      </c>
      <c r="M3270" t="b">
        <v>1</v>
      </c>
      <c r="N3270" t="s">
        <v>8269</v>
      </c>
      <c r="O3270" s="12">
        <f t="shared" si="255"/>
        <v>140</v>
      </c>
      <c r="P3270">
        <f t="shared" si="256"/>
        <v>50.98</v>
      </c>
      <c r="Q3270" s="14" t="s">
        <v>8308</v>
      </c>
      <c r="R3270" t="s">
        <v>8309</v>
      </c>
      <c r="S3270" s="20">
        <f t="shared" si="257"/>
        <v>42016.706678240742</v>
      </c>
      <c r="T3270" s="20">
        <f t="shared" si="258"/>
        <v>42047.249305555553</v>
      </c>
      <c r="U3270">
        <f t="shared" si="259"/>
        <v>2015</v>
      </c>
    </row>
    <row r="3271" spans="1:21" ht="45" hidden="1" x14ac:dyDescent="0.25">
      <c r="A3271">
        <v>3269</v>
      </c>
      <c r="B3271" s="3" t="s">
        <v>3269</v>
      </c>
      <c r="C3271" s="10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55"/>
        <v>102</v>
      </c>
      <c r="P3271">
        <f t="shared" si="256"/>
        <v>116</v>
      </c>
      <c r="Q3271" s="14" t="s">
        <v>8308</v>
      </c>
      <c r="R3271" t="s">
        <v>8309</v>
      </c>
      <c r="S3271" s="20">
        <f t="shared" si="257"/>
        <v>42137.395798611105</v>
      </c>
      <c r="T3271" s="20">
        <f t="shared" si="258"/>
        <v>42171.458333333328</v>
      </c>
      <c r="U3271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10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55"/>
        <v>102</v>
      </c>
      <c r="P3272">
        <f t="shared" si="256"/>
        <v>61</v>
      </c>
      <c r="Q3272" s="14" t="s">
        <v>8308</v>
      </c>
      <c r="R3272" t="s">
        <v>8309</v>
      </c>
      <c r="S3272" s="20">
        <f t="shared" si="257"/>
        <v>42167.533159722225</v>
      </c>
      <c r="T3272" s="20">
        <f t="shared" si="258"/>
        <v>42197.533159722225</v>
      </c>
      <c r="U327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10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55"/>
        <v>130</v>
      </c>
      <c r="P3273">
        <f t="shared" si="256"/>
        <v>38.24</v>
      </c>
      <c r="Q3273" s="14" t="s">
        <v>8308</v>
      </c>
      <c r="R3273" t="s">
        <v>8309</v>
      </c>
      <c r="S3273" s="20">
        <f t="shared" si="257"/>
        <v>41915.437210648146</v>
      </c>
      <c r="T3273" s="20">
        <f t="shared" si="258"/>
        <v>41945.478877314818</v>
      </c>
      <c r="U3273">
        <f t="shared" si="259"/>
        <v>2014</v>
      </c>
    </row>
    <row r="3274" spans="1:21" ht="60" x14ac:dyDescent="0.25">
      <c r="A3274">
        <v>3472</v>
      </c>
      <c r="B3274" s="3" t="s">
        <v>3471</v>
      </c>
      <c r="C3274" s="10" t="s">
        <v>7582</v>
      </c>
      <c r="D3274" s="6">
        <v>2000</v>
      </c>
      <c r="E3274" s="8">
        <v>2041</v>
      </c>
      <c r="F3274" t="s">
        <v>8218</v>
      </c>
      <c r="G3274" t="s">
        <v>8223</v>
      </c>
      <c r="H3274" t="s">
        <v>8245</v>
      </c>
      <c r="I3274">
        <v>1415253540</v>
      </c>
      <c r="J3274">
        <v>1413432331</v>
      </c>
      <c r="K3274" t="b">
        <v>0</v>
      </c>
      <c r="L3274">
        <v>23</v>
      </c>
      <c r="M3274" t="b">
        <v>1</v>
      </c>
      <c r="N3274" t="s">
        <v>8269</v>
      </c>
      <c r="O3274" s="12">
        <f t="shared" si="255"/>
        <v>102</v>
      </c>
      <c r="P3274">
        <f t="shared" si="256"/>
        <v>88.74</v>
      </c>
      <c r="Q3274" s="14" t="s">
        <v>8308</v>
      </c>
      <c r="R3274" t="s">
        <v>8309</v>
      </c>
      <c r="S3274" s="20">
        <f t="shared" si="257"/>
        <v>41928.170497685183</v>
      </c>
      <c r="T3274" s="20">
        <f t="shared" si="258"/>
        <v>41949.249305555553</v>
      </c>
      <c r="U3274">
        <f t="shared" si="259"/>
        <v>2014</v>
      </c>
    </row>
    <row r="3275" spans="1:21" ht="45" x14ac:dyDescent="0.25">
      <c r="A3275">
        <v>3478</v>
      </c>
      <c r="B3275" s="3" t="s">
        <v>3477</v>
      </c>
      <c r="C3275" s="10" t="s">
        <v>7588</v>
      </c>
      <c r="D3275" s="6">
        <v>2000</v>
      </c>
      <c r="E3275" s="8">
        <v>2257</v>
      </c>
      <c r="F3275" t="s">
        <v>8218</v>
      </c>
      <c r="G3275" t="s">
        <v>8223</v>
      </c>
      <c r="H3275" t="s">
        <v>8245</v>
      </c>
      <c r="I3275">
        <v>1426539600</v>
      </c>
      <c r="J3275">
        <v>1424296822</v>
      </c>
      <c r="K3275" t="b">
        <v>0</v>
      </c>
      <c r="L3275">
        <v>57</v>
      </c>
      <c r="M3275" t="b">
        <v>1</v>
      </c>
      <c r="N3275" t="s">
        <v>8269</v>
      </c>
      <c r="O3275" s="12">
        <f t="shared" si="255"/>
        <v>113</v>
      </c>
      <c r="P3275">
        <f t="shared" si="256"/>
        <v>39.6</v>
      </c>
      <c r="Q3275" s="14" t="s">
        <v>8308</v>
      </c>
      <c r="R3275" t="s">
        <v>8309</v>
      </c>
      <c r="S3275" s="20">
        <f t="shared" si="257"/>
        <v>42053.916921296302</v>
      </c>
      <c r="T3275" s="20">
        <f t="shared" si="258"/>
        <v>42079.875</v>
      </c>
      <c r="U3275">
        <f t="shared" si="259"/>
        <v>2015</v>
      </c>
    </row>
    <row r="3276" spans="1:21" ht="60" x14ac:dyDescent="0.25">
      <c r="A3276">
        <v>3499</v>
      </c>
      <c r="B3276" s="3" t="s">
        <v>3498</v>
      </c>
      <c r="C3276" s="10" t="s">
        <v>7609</v>
      </c>
      <c r="D3276" s="6">
        <v>2000</v>
      </c>
      <c r="E3276" s="8">
        <v>2110</v>
      </c>
      <c r="F3276" t="s">
        <v>8218</v>
      </c>
      <c r="G3276" t="s">
        <v>8223</v>
      </c>
      <c r="H3276" t="s">
        <v>8245</v>
      </c>
      <c r="I3276">
        <v>1435733940</v>
      </c>
      <c r="J3276">
        <v>1431046325</v>
      </c>
      <c r="K3276" t="b">
        <v>0</v>
      </c>
      <c r="L3276">
        <v>35</v>
      </c>
      <c r="M3276" t="b">
        <v>1</v>
      </c>
      <c r="N3276" t="s">
        <v>8269</v>
      </c>
      <c r="O3276" s="12">
        <f t="shared" si="255"/>
        <v>106</v>
      </c>
      <c r="P3276">
        <f t="shared" si="256"/>
        <v>60.29</v>
      </c>
      <c r="Q3276" s="14" t="s">
        <v>8308</v>
      </c>
      <c r="R3276" t="s">
        <v>8309</v>
      </c>
      <c r="S3276" s="20">
        <f t="shared" si="257"/>
        <v>42132.036168981482</v>
      </c>
      <c r="T3276" s="20">
        <f t="shared" si="258"/>
        <v>42186.290972222225</v>
      </c>
      <c r="U3276">
        <f t="shared" si="259"/>
        <v>2015</v>
      </c>
    </row>
    <row r="3277" spans="1:21" ht="45" x14ac:dyDescent="0.25">
      <c r="A3277">
        <v>3570</v>
      </c>
      <c r="B3277" s="3" t="s">
        <v>3569</v>
      </c>
      <c r="C3277" s="10" t="s">
        <v>7680</v>
      </c>
      <c r="D3277" s="6">
        <v>2000</v>
      </c>
      <c r="E3277" s="8">
        <v>2287</v>
      </c>
      <c r="F3277" t="s">
        <v>8218</v>
      </c>
      <c r="G3277" t="s">
        <v>8223</v>
      </c>
      <c r="H3277" t="s">
        <v>8245</v>
      </c>
      <c r="I3277">
        <v>1420009200</v>
      </c>
      <c r="J3277">
        <v>1417593483</v>
      </c>
      <c r="K3277" t="b">
        <v>0</v>
      </c>
      <c r="L3277">
        <v>26</v>
      </c>
      <c r="M3277" t="b">
        <v>1</v>
      </c>
      <c r="N3277" t="s">
        <v>8269</v>
      </c>
      <c r="O3277" s="12">
        <f t="shared" si="255"/>
        <v>114</v>
      </c>
      <c r="P3277">
        <f t="shared" si="256"/>
        <v>87.96</v>
      </c>
      <c r="Q3277" s="14" t="s">
        <v>8308</v>
      </c>
      <c r="R3277" t="s">
        <v>8309</v>
      </c>
      <c r="S3277" s="20">
        <f t="shared" si="257"/>
        <v>41976.331979166673</v>
      </c>
      <c r="T3277" s="20">
        <f t="shared" si="258"/>
        <v>42004.291666666672</v>
      </c>
      <c r="U3277">
        <f t="shared" si="259"/>
        <v>2014</v>
      </c>
    </row>
    <row r="3278" spans="1:21" ht="60" hidden="1" x14ac:dyDescent="0.25">
      <c r="A3278">
        <v>3276</v>
      </c>
      <c r="B3278" s="3" t="s">
        <v>3276</v>
      </c>
      <c r="C3278" s="10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55"/>
        <v>117</v>
      </c>
      <c r="P3278">
        <f t="shared" si="256"/>
        <v>52.58</v>
      </c>
      <c r="Q3278" s="14" t="s">
        <v>8308</v>
      </c>
      <c r="R3278" t="s">
        <v>8309</v>
      </c>
      <c r="S3278" s="20">
        <f t="shared" si="257"/>
        <v>42426.949988425928</v>
      </c>
      <c r="T3278" s="20">
        <f t="shared" si="258"/>
        <v>42461.165972222225</v>
      </c>
      <c r="U3278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10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55"/>
        <v>109</v>
      </c>
      <c r="P3279">
        <f t="shared" si="256"/>
        <v>54.3</v>
      </c>
      <c r="Q3279" s="14" t="s">
        <v>8308</v>
      </c>
      <c r="R3279" t="s">
        <v>8309</v>
      </c>
      <c r="S3279" s="20">
        <f t="shared" si="257"/>
        <v>41931.682939814818</v>
      </c>
      <c r="T3279" s="20">
        <f t="shared" si="258"/>
        <v>41961.724606481483</v>
      </c>
      <c r="U3279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10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55"/>
        <v>103</v>
      </c>
      <c r="P3280">
        <f t="shared" si="256"/>
        <v>76.03</v>
      </c>
      <c r="Q3280" s="14" t="s">
        <v>8308</v>
      </c>
      <c r="R3280" t="s">
        <v>8309</v>
      </c>
      <c r="S3280" s="20">
        <f t="shared" si="257"/>
        <v>42124.848414351851</v>
      </c>
      <c r="T3280" s="20">
        <f t="shared" si="258"/>
        <v>42154.848414351851</v>
      </c>
      <c r="U3280">
        <f t="shared" si="259"/>
        <v>2015</v>
      </c>
    </row>
    <row r="3281" spans="1:21" ht="45" x14ac:dyDescent="0.25">
      <c r="A3281">
        <v>3592</v>
      </c>
      <c r="B3281" s="3" t="s">
        <v>3591</v>
      </c>
      <c r="C3281" s="10" t="s">
        <v>7702</v>
      </c>
      <c r="D3281" s="6">
        <v>2000</v>
      </c>
      <c r="E3281" s="8">
        <v>2545</v>
      </c>
      <c r="F3281" t="s">
        <v>8218</v>
      </c>
      <c r="G3281" t="s">
        <v>8223</v>
      </c>
      <c r="H3281" t="s">
        <v>8245</v>
      </c>
      <c r="I3281">
        <v>1423630740</v>
      </c>
      <c r="J3281">
        <v>1418673307</v>
      </c>
      <c r="K3281" t="b">
        <v>0</v>
      </c>
      <c r="L3281">
        <v>35</v>
      </c>
      <c r="M3281" t="b">
        <v>1</v>
      </c>
      <c r="N3281" t="s">
        <v>8269</v>
      </c>
      <c r="O3281" s="12">
        <f t="shared" si="255"/>
        <v>127</v>
      </c>
      <c r="P3281">
        <f t="shared" si="256"/>
        <v>72.709999999999994</v>
      </c>
      <c r="Q3281" s="14" t="s">
        <v>8308</v>
      </c>
      <c r="R3281" t="s">
        <v>8309</v>
      </c>
      <c r="S3281" s="20">
        <f t="shared" si="257"/>
        <v>41988.829942129625</v>
      </c>
      <c r="T3281" s="20">
        <f t="shared" si="258"/>
        <v>42046.207638888889</v>
      </c>
      <c r="U3281">
        <f t="shared" si="259"/>
        <v>2014</v>
      </c>
    </row>
    <row r="3282" spans="1:21" ht="60" x14ac:dyDescent="0.25">
      <c r="A3282">
        <v>3627</v>
      </c>
      <c r="B3282" s="3" t="s">
        <v>3625</v>
      </c>
      <c r="C3282" s="10" t="s">
        <v>7737</v>
      </c>
      <c r="D3282" s="6">
        <v>2000</v>
      </c>
      <c r="E3282" s="8">
        <v>2000</v>
      </c>
      <c r="F3282" t="s">
        <v>8218</v>
      </c>
      <c r="G3282" t="s">
        <v>8223</v>
      </c>
      <c r="H3282" t="s">
        <v>8245</v>
      </c>
      <c r="I3282">
        <v>1463803140</v>
      </c>
      <c r="J3282">
        <v>1459446487</v>
      </c>
      <c r="K3282" t="b">
        <v>0</v>
      </c>
      <c r="L3282">
        <v>29</v>
      </c>
      <c r="M3282" t="b">
        <v>1</v>
      </c>
      <c r="N3282" t="s">
        <v>8269</v>
      </c>
      <c r="O3282" s="12">
        <f t="shared" si="255"/>
        <v>100</v>
      </c>
      <c r="P3282">
        <f t="shared" si="256"/>
        <v>68.97</v>
      </c>
      <c r="Q3282" s="14" t="s">
        <v>8308</v>
      </c>
      <c r="R3282" t="s">
        <v>8309</v>
      </c>
      <c r="S3282" s="20">
        <f t="shared" si="257"/>
        <v>42460.741747685184</v>
      </c>
      <c r="T3282" s="20">
        <f t="shared" si="258"/>
        <v>42511.165972222225</v>
      </c>
      <c r="U3282">
        <f t="shared" si="259"/>
        <v>2016</v>
      </c>
    </row>
    <row r="3283" spans="1:21" ht="60" x14ac:dyDescent="0.25">
      <c r="A3283">
        <v>3679</v>
      </c>
      <c r="B3283" s="3" t="s">
        <v>3676</v>
      </c>
      <c r="C3283" s="10" t="s">
        <v>7789</v>
      </c>
      <c r="D3283" s="6">
        <v>2000</v>
      </c>
      <c r="E3283" s="8">
        <v>2202</v>
      </c>
      <c r="F3283" t="s">
        <v>8218</v>
      </c>
      <c r="G3283" t="s">
        <v>8223</v>
      </c>
      <c r="H3283" t="s">
        <v>8245</v>
      </c>
      <c r="I3283">
        <v>1404190740</v>
      </c>
      <c r="J3283">
        <v>1401214581</v>
      </c>
      <c r="K3283" t="b">
        <v>0</v>
      </c>
      <c r="L3283">
        <v>30</v>
      </c>
      <c r="M3283" t="b">
        <v>1</v>
      </c>
      <c r="N3283" t="s">
        <v>8269</v>
      </c>
      <c r="O3283" s="12">
        <f t="shared" si="255"/>
        <v>110</v>
      </c>
      <c r="P3283">
        <f t="shared" si="256"/>
        <v>73.400000000000006</v>
      </c>
      <c r="Q3283" s="14" t="s">
        <v>8308</v>
      </c>
      <c r="R3283" t="s">
        <v>8309</v>
      </c>
      <c r="S3283" s="20">
        <f t="shared" si="257"/>
        <v>41786.761354166665</v>
      </c>
      <c r="T3283" s="20">
        <f t="shared" si="258"/>
        <v>41821.207638888889</v>
      </c>
      <c r="U3283">
        <f t="shared" si="259"/>
        <v>2014</v>
      </c>
    </row>
    <row r="3284" spans="1:21" ht="45" x14ac:dyDescent="0.25">
      <c r="A3284">
        <v>3713</v>
      </c>
      <c r="B3284" s="3" t="s">
        <v>3710</v>
      </c>
      <c r="C3284" s="10" t="s">
        <v>7823</v>
      </c>
      <c r="D3284" s="6">
        <v>2000</v>
      </c>
      <c r="E3284" s="8">
        <v>2030</v>
      </c>
      <c r="F3284" t="s">
        <v>8218</v>
      </c>
      <c r="G3284" t="s">
        <v>8223</v>
      </c>
      <c r="H3284" t="s">
        <v>8245</v>
      </c>
      <c r="I3284">
        <v>1465062166</v>
      </c>
      <c r="J3284">
        <v>1463334166</v>
      </c>
      <c r="K3284" t="b">
        <v>0</v>
      </c>
      <c r="L3284">
        <v>19</v>
      </c>
      <c r="M3284" t="b">
        <v>1</v>
      </c>
      <c r="N3284" t="s">
        <v>8269</v>
      </c>
      <c r="O3284" s="12">
        <f t="shared" si="255"/>
        <v>102</v>
      </c>
      <c r="P3284">
        <f t="shared" si="256"/>
        <v>106.84</v>
      </c>
      <c r="Q3284" s="14" t="s">
        <v>8308</v>
      </c>
      <c r="R3284" t="s">
        <v>8309</v>
      </c>
      <c r="S3284" s="20">
        <f t="shared" si="257"/>
        <v>42505.738032407404</v>
      </c>
      <c r="T3284" s="20">
        <f t="shared" si="258"/>
        <v>42525.738032407404</v>
      </c>
      <c r="U3284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10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55"/>
        <v>105</v>
      </c>
      <c r="P3285">
        <f t="shared" si="256"/>
        <v>17.829999999999998</v>
      </c>
      <c r="Q3285" s="14" t="s">
        <v>8308</v>
      </c>
      <c r="R3285" t="s">
        <v>8309</v>
      </c>
      <c r="S3285" s="20">
        <f t="shared" si="257"/>
        <v>42379.74418981481</v>
      </c>
      <c r="T3285" s="20">
        <f t="shared" si="258"/>
        <v>42410.875</v>
      </c>
      <c r="U3285">
        <f t="shared" si="259"/>
        <v>2016</v>
      </c>
    </row>
    <row r="3286" spans="1:21" ht="45" x14ac:dyDescent="0.25">
      <c r="A3286">
        <v>3727</v>
      </c>
      <c r="B3286" s="3" t="s">
        <v>3724</v>
      </c>
      <c r="C3286" s="10" t="s">
        <v>7837</v>
      </c>
      <c r="D3286" s="6">
        <v>2000</v>
      </c>
      <c r="E3286" s="8">
        <v>2015</v>
      </c>
      <c r="F3286" t="s">
        <v>8218</v>
      </c>
      <c r="G3286" t="s">
        <v>8223</v>
      </c>
      <c r="H3286" t="s">
        <v>8245</v>
      </c>
      <c r="I3286">
        <v>1476939300</v>
      </c>
      <c r="J3286">
        <v>1474273294</v>
      </c>
      <c r="K3286" t="b">
        <v>0</v>
      </c>
      <c r="L3286">
        <v>33</v>
      </c>
      <c r="M3286" t="b">
        <v>1</v>
      </c>
      <c r="N3286" t="s">
        <v>8269</v>
      </c>
      <c r="O3286" s="12">
        <f t="shared" si="255"/>
        <v>101</v>
      </c>
      <c r="P3286">
        <f t="shared" si="256"/>
        <v>61.06</v>
      </c>
      <c r="Q3286" s="14" t="s">
        <v>8308</v>
      </c>
      <c r="R3286" t="s">
        <v>8309</v>
      </c>
      <c r="S3286" s="20">
        <f t="shared" si="257"/>
        <v>42632.348310185189</v>
      </c>
      <c r="T3286" s="20">
        <f t="shared" si="258"/>
        <v>42663.204861111109</v>
      </c>
      <c r="U3286">
        <f t="shared" si="259"/>
        <v>2016</v>
      </c>
    </row>
    <row r="3287" spans="1:21" ht="60" hidden="1" x14ac:dyDescent="0.25">
      <c r="A3287">
        <v>3740</v>
      </c>
      <c r="B3287" s="3" t="s">
        <v>3737</v>
      </c>
      <c r="C3287" s="10" t="s">
        <v>7850</v>
      </c>
      <c r="D3287" s="6">
        <v>2000</v>
      </c>
      <c r="E3287" s="8">
        <v>358</v>
      </c>
      <c r="F3287" t="s">
        <v>8220</v>
      </c>
      <c r="G3287" t="s">
        <v>8223</v>
      </c>
      <c r="H3287" t="s">
        <v>8245</v>
      </c>
      <c r="I3287">
        <v>1407808438</v>
      </c>
      <c r="J3287">
        <v>1405217355</v>
      </c>
      <c r="K3287" t="b">
        <v>0</v>
      </c>
      <c r="L3287">
        <v>14</v>
      </c>
      <c r="M3287" t="b">
        <v>0</v>
      </c>
      <c r="N3287" t="s">
        <v>8269</v>
      </c>
      <c r="O3287" s="12">
        <f t="shared" si="255"/>
        <v>18</v>
      </c>
      <c r="P3287">
        <f t="shared" si="256"/>
        <v>25.57</v>
      </c>
      <c r="Q3287" s="14" t="s">
        <v>8308</v>
      </c>
      <c r="R3287" t="s">
        <v>8309</v>
      </c>
      <c r="S3287" s="20">
        <f t="shared" si="257"/>
        <v>41833.089756944442</v>
      </c>
      <c r="T3287" s="20">
        <f t="shared" si="258"/>
        <v>41863.079143518517</v>
      </c>
      <c r="U3287">
        <f t="shared" si="259"/>
        <v>2014</v>
      </c>
    </row>
    <row r="3288" spans="1:21" ht="60" x14ac:dyDescent="0.25">
      <c r="A3288">
        <v>3817</v>
      </c>
      <c r="B3288" s="3" t="s">
        <v>3814</v>
      </c>
      <c r="C3288" s="10" t="s">
        <v>7927</v>
      </c>
      <c r="D3288" s="6">
        <v>2000</v>
      </c>
      <c r="E3288" s="8">
        <v>2145</v>
      </c>
      <c r="F3288" t="s">
        <v>8218</v>
      </c>
      <c r="G3288" t="s">
        <v>8223</v>
      </c>
      <c r="H3288" t="s">
        <v>8245</v>
      </c>
      <c r="I3288">
        <v>1445659140</v>
      </c>
      <c r="J3288">
        <v>1444236216</v>
      </c>
      <c r="K3288" t="b">
        <v>0</v>
      </c>
      <c r="L3288">
        <v>20</v>
      </c>
      <c r="M3288" t="b">
        <v>1</v>
      </c>
      <c r="N3288" t="s">
        <v>8269</v>
      </c>
      <c r="O3288" s="12">
        <f t="shared" si="255"/>
        <v>107</v>
      </c>
      <c r="P3288">
        <f t="shared" si="256"/>
        <v>107.25</v>
      </c>
      <c r="Q3288" s="14" t="s">
        <v>8308</v>
      </c>
      <c r="R3288" t="s">
        <v>8309</v>
      </c>
      <c r="S3288" s="20">
        <f t="shared" si="257"/>
        <v>42284.69694444444</v>
      </c>
      <c r="T3288" s="20">
        <f t="shared" si="258"/>
        <v>42301.165972222225</v>
      </c>
      <c r="U3288">
        <f t="shared" si="259"/>
        <v>2015</v>
      </c>
    </row>
    <row r="3289" spans="1:21" ht="30" hidden="1" x14ac:dyDescent="0.25">
      <c r="A3289">
        <v>3287</v>
      </c>
      <c r="B3289" s="3" t="s">
        <v>3287</v>
      </c>
      <c r="C3289" s="10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55"/>
        <v>100</v>
      </c>
      <c r="P3289">
        <f t="shared" si="256"/>
        <v>73.53</v>
      </c>
      <c r="Q3289" s="14" t="s">
        <v>8308</v>
      </c>
      <c r="R3289" t="s">
        <v>8309</v>
      </c>
      <c r="S3289" s="20">
        <f t="shared" si="257"/>
        <v>42311.750324074077</v>
      </c>
      <c r="T3289" s="20">
        <f t="shared" si="258"/>
        <v>42336.750324074077</v>
      </c>
      <c r="U3289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10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55"/>
        <v>100</v>
      </c>
      <c r="P3290">
        <f t="shared" si="256"/>
        <v>48.44</v>
      </c>
      <c r="Q3290" s="14" t="s">
        <v>8308</v>
      </c>
      <c r="R3290" t="s">
        <v>8309</v>
      </c>
      <c r="S3290" s="20">
        <f t="shared" si="257"/>
        <v>42505.774479166663</v>
      </c>
      <c r="T3290" s="20">
        <f t="shared" si="258"/>
        <v>42541.958333333328</v>
      </c>
      <c r="U3290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10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55"/>
        <v>133</v>
      </c>
      <c r="P3291">
        <f t="shared" si="256"/>
        <v>26.61</v>
      </c>
      <c r="Q3291" s="14" t="s">
        <v>8308</v>
      </c>
      <c r="R3291" t="s">
        <v>8309</v>
      </c>
      <c r="S3291" s="20">
        <f t="shared" si="257"/>
        <v>42758.368078703701</v>
      </c>
      <c r="T3291" s="20">
        <f t="shared" si="258"/>
        <v>42786.368078703701</v>
      </c>
      <c r="U3291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10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55"/>
        <v>121</v>
      </c>
      <c r="P3292">
        <f t="shared" si="256"/>
        <v>33.67</v>
      </c>
      <c r="Q3292" s="14" t="s">
        <v>8308</v>
      </c>
      <c r="R3292" t="s">
        <v>8309</v>
      </c>
      <c r="S3292" s="20">
        <f t="shared" si="257"/>
        <v>42775.51494212963</v>
      </c>
      <c r="T3292" s="20">
        <f t="shared" si="258"/>
        <v>42805.51494212963</v>
      </c>
      <c r="U3292">
        <f t="shared" si="259"/>
        <v>2017</v>
      </c>
    </row>
    <row r="3293" spans="1:21" ht="60" x14ac:dyDescent="0.25">
      <c r="A3293">
        <v>3839</v>
      </c>
      <c r="B3293" s="3" t="s">
        <v>3836</v>
      </c>
      <c r="C3293" s="10" t="s">
        <v>7948</v>
      </c>
      <c r="D3293" s="6">
        <v>2000</v>
      </c>
      <c r="E3293" s="8">
        <v>2025</v>
      </c>
      <c r="F3293" t="s">
        <v>8218</v>
      </c>
      <c r="G3293" t="s">
        <v>8223</v>
      </c>
      <c r="H3293" t="s">
        <v>8245</v>
      </c>
      <c r="I3293">
        <v>1438226724</v>
      </c>
      <c r="J3293">
        <v>1433042724</v>
      </c>
      <c r="K3293" t="b">
        <v>0</v>
      </c>
      <c r="L3293">
        <v>32</v>
      </c>
      <c r="M3293" t="b">
        <v>1</v>
      </c>
      <c r="N3293" t="s">
        <v>8269</v>
      </c>
      <c r="O3293" s="12">
        <f t="shared" si="255"/>
        <v>101</v>
      </c>
      <c r="P3293">
        <f t="shared" si="256"/>
        <v>63.28</v>
      </c>
      <c r="Q3293" s="14" t="s">
        <v>8308</v>
      </c>
      <c r="R3293" t="s">
        <v>8309</v>
      </c>
      <c r="S3293" s="20">
        <f t="shared" si="257"/>
        <v>42155.142638888887</v>
      </c>
      <c r="T3293" s="20">
        <f t="shared" si="258"/>
        <v>42215.142638888887</v>
      </c>
      <c r="U3293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10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55"/>
        <v>286</v>
      </c>
      <c r="P3294">
        <f t="shared" si="256"/>
        <v>19.27</v>
      </c>
      <c r="Q3294" s="14" t="s">
        <v>8308</v>
      </c>
      <c r="R3294" t="s">
        <v>8309</v>
      </c>
      <c r="S3294" s="20">
        <f t="shared" si="257"/>
        <v>42282.770231481481</v>
      </c>
      <c r="T3294" s="20">
        <f t="shared" si="258"/>
        <v>42342.811898148153</v>
      </c>
      <c r="U3294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10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55"/>
        <v>170</v>
      </c>
      <c r="P3295">
        <f t="shared" si="256"/>
        <v>84.29</v>
      </c>
      <c r="Q3295" s="14" t="s">
        <v>8308</v>
      </c>
      <c r="R3295" t="s">
        <v>8309</v>
      </c>
      <c r="S3295" s="20">
        <f t="shared" si="257"/>
        <v>42768.425370370373</v>
      </c>
      <c r="T3295" s="20">
        <f t="shared" si="258"/>
        <v>42798.425370370373</v>
      </c>
      <c r="U3295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10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55"/>
        <v>118</v>
      </c>
      <c r="P3296">
        <f t="shared" si="256"/>
        <v>29.58</v>
      </c>
      <c r="Q3296" s="14" t="s">
        <v>8308</v>
      </c>
      <c r="R3296" t="s">
        <v>8309</v>
      </c>
      <c r="S3296" s="20">
        <f t="shared" si="257"/>
        <v>42141.541134259256</v>
      </c>
      <c r="T3296" s="20">
        <f t="shared" si="258"/>
        <v>42171.541134259256</v>
      </c>
      <c r="U3296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10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55"/>
        <v>103</v>
      </c>
      <c r="P3297">
        <f t="shared" si="256"/>
        <v>26.67</v>
      </c>
      <c r="Q3297" s="14" t="s">
        <v>8308</v>
      </c>
      <c r="R3297" t="s">
        <v>8309</v>
      </c>
      <c r="S3297" s="20">
        <f t="shared" si="257"/>
        <v>42609.442465277782</v>
      </c>
      <c r="T3297" s="20">
        <f t="shared" si="258"/>
        <v>42639.442465277782</v>
      </c>
      <c r="U3297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10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55"/>
        <v>144</v>
      </c>
      <c r="P3298">
        <f t="shared" si="256"/>
        <v>45.98</v>
      </c>
      <c r="Q3298" s="14" t="s">
        <v>8308</v>
      </c>
      <c r="R3298" t="s">
        <v>8309</v>
      </c>
      <c r="S3298" s="20">
        <f t="shared" si="257"/>
        <v>42309.756620370375</v>
      </c>
      <c r="T3298" s="20">
        <f t="shared" si="258"/>
        <v>42330.916666666672</v>
      </c>
      <c r="U3298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10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55"/>
        <v>100</v>
      </c>
      <c r="P3299">
        <f t="shared" si="256"/>
        <v>125.09</v>
      </c>
      <c r="Q3299" s="14" t="s">
        <v>8308</v>
      </c>
      <c r="R3299" t="s">
        <v>8309</v>
      </c>
      <c r="S3299" s="20">
        <f t="shared" si="257"/>
        <v>42193.771481481483</v>
      </c>
      <c r="T3299" s="20">
        <f t="shared" si="258"/>
        <v>42212.957638888889</v>
      </c>
      <c r="U3299">
        <f t="shared" si="259"/>
        <v>2015</v>
      </c>
    </row>
    <row r="3300" spans="1:21" hidden="1" x14ac:dyDescent="0.25">
      <c r="A3300">
        <v>3861</v>
      </c>
      <c r="B3300" s="3" t="s">
        <v>3858</v>
      </c>
      <c r="C3300" s="10" t="s">
        <v>7970</v>
      </c>
      <c r="D3300" s="6">
        <v>2000</v>
      </c>
      <c r="E3300" s="8">
        <v>100</v>
      </c>
      <c r="F3300" t="s">
        <v>8220</v>
      </c>
      <c r="G3300" t="s">
        <v>8223</v>
      </c>
      <c r="H3300" t="s">
        <v>8245</v>
      </c>
      <c r="I3300">
        <v>1415828820</v>
      </c>
      <c r="J3300">
        <v>1412258977</v>
      </c>
      <c r="K3300" t="b">
        <v>0</v>
      </c>
      <c r="L3300">
        <v>1</v>
      </c>
      <c r="M3300" t="b">
        <v>0</v>
      </c>
      <c r="N3300" t="s">
        <v>8269</v>
      </c>
      <c r="O3300" s="12">
        <f t="shared" si="255"/>
        <v>5</v>
      </c>
      <c r="P3300">
        <f t="shared" si="256"/>
        <v>100</v>
      </c>
      <c r="Q3300" s="14" t="s">
        <v>8308</v>
      </c>
      <c r="R3300" t="s">
        <v>8309</v>
      </c>
      <c r="S3300" s="20">
        <f t="shared" si="257"/>
        <v>41914.590011574073</v>
      </c>
      <c r="T3300" s="20">
        <f t="shared" si="258"/>
        <v>41955.907638888893</v>
      </c>
      <c r="U3300">
        <f t="shared" si="259"/>
        <v>2014</v>
      </c>
    </row>
    <row r="3301" spans="1:21" ht="30" hidden="1" x14ac:dyDescent="0.25">
      <c r="A3301">
        <v>3866</v>
      </c>
      <c r="B3301" s="3" t="s">
        <v>3863</v>
      </c>
      <c r="C3301" s="10" t="s">
        <v>7975</v>
      </c>
      <c r="D3301" s="6">
        <v>2000</v>
      </c>
      <c r="E3301" s="8">
        <v>11</v>
      </c>
      <c r="F3301" t="s">
        <v>8220</v>
      </c>
      <c r="G3301" t="s">
        <v>8223</v>
      </c>
      <c r="H3301" t="s">
        <v>8245</v>
      </c>
      <c r="I3301">
        <v>1458703740</v>
      </c>
      <c r="J3301">
        <v>1454453021</v>
      </c>
      <c r="K3301" t="b">
        <v>0</v>
      </c>
      <c r="L3301">
        <v>2</v>
      </c>
      <c r="M3301" t="b">
        <v>0</v>
      </c>
      <c r="N3301" t="s">
        <v>8269</v>
      </c>
      <c r="O3301" s="12">
        <f t="shared" si="255"/>
        <v>1</v>
      </c>
      <c r="P3301">
        <f t="shared" si="256"/>
        <v>5.5</v>
      </c>
      <c r="Q3301" s="14" t="s">
        <v>8308</v>
      </c>
      <c r="R3301" t="s">
        <v>8309</v>
      </c>
      <c r="S3301" s="20">
        <f t="shared" si="257"/>
        <v>42402.947002314817</v>
      </c>
      <c r="T3301" s="20">
        <f t="shared" si="258"/>
        <v>42452.145138888889</v>
      </c>
      <c r="U3301">
        <f t="shared" si="259"/>
        <v>2016</v>
      </c>
    </row>
    <row r="3302" spans="1:21" ht="45" hidden="1" x14ac:dyDescent="0.25">
      <c r="A3302">
        <v>3867</v>
      </c>
      <c r="B3302" s="3" t="s">
        <v>3864</v>
      </c>
      <c r="C3302" s="10" t="s">
        <v>7976</v>
      </c>
      <c r="D3302" s="6">
        <v>2000</v>
      </c>
      <c r="E3302" s="8">
        <v>251</v>
      </c>
      <c r="F3302" t="s">
        <v>8220</v>
      </c>
      <c r="G3302" t="s">
        <v>8223</v>
      </c>
      <c r="H3302" t="s">
        <v>8245</v>
      </c>
      <c r="I3302">
        <v>1466278339</v>
      </c>
      <c r="J3302">
        <v>1463686339</v>
      </c>
      <c r="K3302" t="b">
        <v>0</v>
      </c>
      <c r="L3302">
        <v>5</v>
      </c>
      <c r="M3302" t="b">
        <v>0</v>
      </c>
      <c r="N3302" t="s">
        <v>8269</v>
      </c>
      <c r="O3302" s="12">
        <f t="shared" si="255"/>
        <v>13</v>
      </c>
      <c r="P3302">
        <f t="shared" si="256"/>
        <v>50.2</v>
      </c>
      <c r="Q3302" s="14" t="s">
        <v>8308</v>
      </c>
      <c r="R3302" t="s">
        <v>8309</v>
      </c>
      <c r="S3302" s="20">
        <f t="shared" si="257"/>
        <v>42509.814108796301</v>
      </c>
      <c r="T3302" s="20">
        <f t="shared" si="258"/>
        <v>42539.814108796301</v>
      </c>
      <c r="U3302">
        <f t="shared" si="259"/>
        <v>2016</v>
      </c>
    </row>
    <row r="3303" spans="1:21" ht="60" hidden="1" x14ac:dyDescent="0.25">
      <c r="A3303">
        <v>3945</v>
      </c>
      <c r="B3303" s="3" t="s">
        <v>3942</v>
      </c>
      <c r="C3303" s="10" t="s">
        <v>8053</v>
      </c>
      <c r="D3303" s="6">
        <v>2000</v>
      </c>
      <c r="E3303" s="8">
        <v>5</v>
      </c>
      <c r="F3303" t="s">
        <v>8220</v>
      </c>
      <c r="G3303" t="s">
        <v>8223</v>
      </c>
      <c r="H3303" t="s">
        <v>8245</v>
      </c>
      <c r="I3303">
        <v>1431717268</v>
      </c>
      <c r="J3303">
        <v>1429125268</v>
      </c>
      <c r="K3303" t="b">
        <v>0</v>
      </c>
      <c r="L3303">
        <v>1</v>
      </c>
      <c r="M3303" t="b">
        <v>0</v>
      </c>
      <c r="N3303" t="s">
        <v>8269</v>
      </c>
      <c r="O3303" s="12">
        <f t="shared" si="255"/>
        <v>0</v>
      </c>
      <c r="P3303">
        <f t="shared" si="256"/>
        <v>5</v>
      </c>
      <c r="Q3303" s="14" t="s">
        <v>8308</v>
      </c>
      <c r="R3303" t="s">
        <v>8309</v>
      </c>
      <c r="S3303" s="20">
        <f t="shared" si="257"/>
        <v>42109.801712962959</v>
      </c>
      <c r="T3303" s="20">
        <f t="shared" si="258"/>
        <v>42139.801712962959</v>
      </c>
      <c r="U3303">
        <f t="shared" si="259"/>
        <v>2015</v>
      </c>
    </row>
    <row r="3304" spans="1:21" hidden="1" x14ac:dyDescent="0.25">
      <c r="A3304">
        <v>3302</v>
      </c>
      <c r="B3304" s="3" t="s">
        <v>3302</v>
      </c>
      <c r="C3304" s="10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55"/>
        <v>103</v>
      </c>
      <c r="P3304">
        <f t="shared" si="256"/>
        <v>173.7</v>
      </c>
      <c r="Q3304" s="14" t="s">
        <v>8308</v>
      </c>
      <c r="R3304" t="s">
        <v>8309</v>
      </c>
      <c r="S3304" s="20">
        <f t="shared" si="257"/>
        <v>42681.35157407407</v>
      </c>
      <c r="T3304" s="20">
        <f t="shared" si="258"/>
        <v>42711.35157407407</v>
      </c>
      <c r="U3304">
        <f t="shared" si="259"/>
        <v>2016</v>
      </c>
    </row>
    <row r="3305" spans="1:21" ht="60" hidden="1" x14ac:dyDescent="0.25">
      <c r="A3305">
        <v>3958</v>
      </c>
      <c r="B3305" s="3" t="s">
        <v>3955</v>
      </c>
      <c r="C3305" s="10" t="s">
        <v>8065</v>
      </c>
      <c r="D3305" s="6">
        <v>2000</v>
      </c>
      <c r="E3305" s="8">
        <v>641</v>
      </c>
      <c r="F3305" t="s">
        <v>8220</v>
      </c>
      <c r="G3305" t="s">
        <v>8223</v>
      </c>
      <c r="H3305" t="s">
        <v>8245</v>
      </c>
      <c r="I3305">
        <v>1406988000</v>
      </c>
      <c r="J3305">
        <v>1403822912</v>
      </c>
      <c r="K3305" t="b">
        <v>0</v>
      </c>
      <c r="L3305">
        <v>16</v>
      </c>
      <c r="M3305" t="b">
        <v>0</v>
      </c>
      <c r="N3305" t="s">
        <v>8269</v>
      </c>
      <c r="O3305" s="12">
        <f t="shared" si="255"/>
        <v>32</v>
      </c>
      <c r="P3305">
        <f t="shared" si="256"/>
        <v>40.06</v>
      </c>
      <c r="Q3305" s="14" t="s">
        <v>8308</v>
      </c>
      <c r="R3305" t="s">
        <v>8309</v>
      </c>
      <c r="S3305" s="20">
        <f t="shared" si="257"/>
        <v>41816.950370370374</v>
      </c>
      <c r="T3305" s="20">
        <f t="shared" si="258"/>
        <v>41853.583333333336</v>
      </c>
      <c r="U3305">
        <f t="shared" si="259"/>
        <v>2014</v>
      </c>
    </row>
    <row r="3306" spans="1:21" ht="45" hidden="1" x14ac:dyDescent="0.25">
      <c r="A3306">
        <v>3964</v>
      </c>
      <c r="B3306" s="3" t="s">
        <v>3961</v>
      </c>
      <c r="C3306" s="10" t="s">
        <v>8071</v>
      </c>
      <c r="D3306" s="6">
        <v>2000</v>
      </c>
      <c r="E3306" s="8">
        <v>126</v>
      </c>
      <c r="F3306" t="s">
        <v>8220</v>
      </c>
      <c r="G3306" t="s">
        <v>8223</v>
      </c>
      <c r="H3306" t="s">
        <v>8245</v>
      </c>
      <c r="I3306">
        <v>1429460386</v>
      </c>
      <c r="J3306">
        <v>1424279986</v>
      </c>
      <c r="K3306" t="b">
        <v>0</v>
      </c>
      <c r="L3306">
        <v>3</v>
      </c>
      <c r="M3306" t="b">
        <v>0</v>
      </c>
      <c r="N3306" t="s">
        <v>8269</v>
      </c>
      <c r="O3306" s="12">
        <f t="shared" si="255"/>
        <v>6</v>
      </c>
      <c r="P3306">
        <f t="shared" si="256"/>
        <v>42</v>
      </c>
      <c r="Q3306" s="14" t="s">
        <v>8308</v>
      </c>
      <c r="R3306" t="s">
        <v>8309</v>
      </c>
      <c r="S3306" s="20">
        <f t="shared" si="257"/>
        <v>42053.722060185188</v>
      </c>
      <c r="T3306" s="20">
        <f t="shared" si="258"/>
        <v>42113.680393518516</v>
      </c>
      <c r="U3306">
        <f t="shared" si="259"/>
        <v>2015</v>
      </c>
    </row>
    <row r="3307" spans="1:21" ht="60" hidden="1" x14ac:dyDescent="0.25">
      <c r="A3307">
        <v>3965</v>
      </c>
      <c r="B3307" s="3" t="s">
        <v>3962</v>
      </c>
      <c r="C3307" s="10" t="s">
        <v>8072</v>
      </c>
      <c r="D3307" s="6">
        <v>2000</v>
      </c>
      <c r="E3307" s="8">
        <v>285</v>
      </c>
      <c r="F3307" t="s">
        <v>8220</v>
      </c>
      <c r="G3307" t="s">
        <v>8223</v>
      </c>
      <c r="H3307" t="s">
        <v>8245</v>
      </c>
      <c r="I3307">
        <v>1460608780</v>
      </c>
      <c r="J3307">
        <v>1455428380</v>
      </c>
      <c r="K3307" t="b">
        <v>0</v>
      </c>
      <c r="L3307">
        <v>4</v>
      </c>
      <c r="M3307" t="b">
        <v>0</v>
      </c>
      <c r="N3307" t="s">
        <v>8269</v>
      </c>
      <c r="O3307" s="12">
        <f t="shared" si="255"/>
        <v>14</v>
      </c>
      <c r="P3307">
        <f t="shared" si="256"/>
        <v>71.25</v>
      </c>
      <c r="Q3307" s="14" t="s">
        <v>8308</v>
      </c>
      <c r="R3307" t="s">
        <v>8309</v>
      </c>
      <c r="S3307" s="20">
        <f t="shared" si="257"/>
        <v>42414.235879629632</v>
      </c>
      <c r="T3307" s="20">
        <f t="shared" si="258"/>
        <v>42474.194212962961</v>
      </c>
      <c r="U3307">
        <f t="shared" si="259"/>
        <v>2016</v>
      </c>
    </row>
    <row r="3308" spans="1:21" ht="60" hidden="1" x14ac:dyDescent="0.25">
      <c r="A3308">
        <v>3978</v>
      </c>
      <c r="B3308" s="3" t="s">
        <v>3975</v>
      </c>
      <c r="C3308" s="10" t="s">
        <v>8085</v>
      </c>
      <c r="D3308" s="6">
        <v>2000</v>
      </c>
      <c r="E3308" s="8">
        <v>214</v>
      </c>
      <c r="F3308" t="s">
        <v>8220</v>
      </c>
      <c r="G3308" t="s">
        <v>8223</v>
      </c>
      <c r="H3308" t="s">
        <v>8245</v>
      </c>
      <c r="I3308">
        <v>1422717953</v>
      </c>
      <c r="J3308">
        <v>1417533953</v>
      </c>
      <c r="K3308" t="b">
        <v>0</v>
      </c>
      <c r="L3308">
        <v>8</v>
      </c>
      <c r="M3308" t="b">
        <v>0</v>
      </c>
      <c r="N3308" t="s">
        <v>8269</v>
      </c>
      <c r="O3308" s="12">
        <f t="shared" si="255"/>
        <v>11</v>
      </c>
      <c r="P3308">
        <f t="shared" si="256"/>
        <v>26.75</v>
      </c>
      <c r="Q3308" s="14" t="s">
        <v>8308</v>
      </c>
      <c r="R3308" t="s">
        <v>8309</v>
      </c>
      <c r="S3308" s="20">
        <f t="shared" si="257"/>
        <v>41975.642974537041</v>
      </c>
      <c r="T3308" s="20">
        <f t="shared" si="258"/>
        <v>42035.642974537041</v>
      </c>
      <c r="U3308">
        <f t="shared" si="259"/>
        <v>2014</v>
      </c>
    </row>
    <row r="3309" spans="1:21" ht="60" hidden="1" x14ac:dyDescent="0.25">
      <c r="A3309">
        <v>3985</v>
      </c>
      <c r="B3309" s="3" t="s">
        <v>3981</v>
      </c>
      <c r="C3309" s="10" t="s">
        <v>8091</v>
      </c>
      <c r="D3309" s="6">
        <v>2000</v>
      </c>
      <c r="E3309" s="8">
        <v>641</v>
      </c>
      <c r="F3309" t="s">
        <v>8220</v>
      </c>
      <c r="G3309" t="s">
        <v>8223</v>
      </c>
      <c r="H3309" t="s">
        <v>8245</v>
      </c>
      <c r="I3309">
        <v>1456002300</v>
      </c>
      <c r="J3309">
        <v>1454173120</v>
      </c>
      <c r="K3309" t="b">
        <v>0</v>
      </c>
      <c r="L3309">
        <v>19</v>
      </c>
      <c r="M3309" t="b">
        <v>0</v>
      </c>
      <c r="N3309" t="s">
        <v>8269</v>
      </c>
      <c r="O3309" s="12">
        <f t="shared" si="255"/>
        <v>32</v>
      </c>
      <c r="P3309">
        <f t="shared" si="256"/>
        <v>33.74</v>
      </c>
      <c r="Q3309" s="14" t="s">
        <v>8308</v>
      </c>
      <c r="R3309" t="s">
        <v>8309</v>
      </c>
      <c r="S3309" s="20">
        <f t="shared" si="257"/>
        <v>42399.707407407404</v>
      </c>
      <c r="T3309" s="20">
        <f t="shared" si="258"/>
        <v>42420.878472222219</v>
      </c>
      <c r="U3309">
        <f t="shared" si="259"/>
        <v>2016</v>
      </c>
    </row>
    <row r="3310" spans="1:21" ht="45" hidden="1" x14ac:dyDescent="0.25">
      <c r="A3310">
        <v>3994</v>
      </c>
      <c r="B3310" s="3" t="s">
        <v>3990</v>
      </c>
      <c r="C3310" s="10" t="s">
        <v>8100</v>
      </c>
      <c r="D3310" s="6">
        <v>2000</v>
      </c>
      <c r="E3310" s="8">
        <v>5</v>
      </c>
      <c r="F3310" t="s">
        <v>8220</v>
      </c>
      <c r="G3310" t="s">
        <v>8223</v>
      </c>
      <c r="H3310" t="s">
        <v>8245</v>
      </c>
      <c r="I3310">
        <v>1405761690</v>
      </c>
      <c r="J3310">
        <v>1403169690</v>
      </c>
      <c r="K3310" t="b">
        <v>0</v>
      </c>
      <c r="L3310">
        <v>1</v>
      </c>
      <c r="M3310" t="b">
        <v>0</v>
      </c>
      <c r="N3310" t="s">
        <v>8269</v>
      </c>
      <c r="O3310" s="12">
        <f t="shared" si="255"/>
        <v>0</v>
      </c>
      <c r="P3310">
        <f t="shared" si="256"/>
        <v>5</v>
      </c>
      <c r="Q3310" s="14" t="s">
        <v>8308</v>
      </c>
      <c r="R3310" t="s">
        <v>8309</v>
      </c>
      <c r="S3310" s="20">
        <f t="shared" si="257"/>
        <v>41809.389930555553</v>
      </c>
      <c r="T3310" s="20">
        <f t="shared" si="258"/>
        <v>41839.389930555553</v>
      </c>
      <c r="U3310">
        <f t="shared" si="259"/>
        <v>2014</v>
      </c>
    </row>
    <row r="3311" spans="1:21" ht="30" hidden="1" x14ac:dyDescent="0.25">
      <c r="A3311">
        <v>3309</v>
      </c>
      <c r="B3311" s="3" t="s">
        <v>3309</v>
      </c>
      <c r="C3311" s="10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55"/>
        <v>159</v>
      </c>
      <c r="P3311">
        <f t="shared" si="256"/>
        <v>18</v>
      </c>
      <c r="Q3311" s="14" t="s">
        <v>8308</v>
      </c>
      <c r="R3311" t="s">
        <v>8309</v>
      </c>
      <c r="S3311" s="20">
        <f t="shared" si="257"/>
        <v>42628.650208333333</v>
      </c>
      <c r="T3311" s="20">
        <f t="shared" si="258"/>
        <v>42659.650208333333</v>
      </c>
      <c r="U3311">
        <f t="shared" si="259"/>
        <v>2016</v>
      </c>
    </row>
    <row r="3312" spans="1:21" ht="45" hidden="1" x14ac:dyDescent="0.25">
      <c r="A3312">
        <v>4003</v>
      </c>
      <c r="B3312" s="3" t="s">
        <v>3999</v>
      </c>
      <c r="C3312" s="10" t="s">
        <v>8071</v>
      </c>
      <c r="D3312" s="6">
        <v>2000</v>
      </c>
      <c r="E3312" s="8">
        <v>201</v>
      </c>
      <c r="F3312" t="s">
        <v>8220</v>
      </c>
      <c r="G3312" t="s">
        <v>8223</v>
      </c>
      <c r="H3312" t="s">
        <v>8245</v>
      </c>
      <c r="I3312">
        <v>1424009147</v>
      </c>
      <c r="J3312">
        <v>1421417147</v>
      </c>
      <c r="K3312" t="b">
        <v>0</v>
      </c>
      <c r="L3312">
        <v>2</v>
      </c>
      <c r="M3312" t="b">
        <v>0</v>
      </c>
      <c r="N3312" t="s">
        <v>8269</v>
      </c>
      <c r="O3312" s="12">
        <f t="shared" si="255"/>
        <v>10</v>
      </c>
      <c r="P3312">
        <f t="shared" si="256"/>
        <v>100.5</v>
      </c>
      <c r="Q3312" s="14" t="s">
        <v>8308</v>
      </c>
      <c r="R3312" t="s">
        <v>8309</v>
      </c>
      <c r="S3312" s="20">
        <f t="shared" si="257"/>
        <v>42020.587349537032</v>
      </c>
      <c r="T3312" s="20">
        <f t="shared" si="258"/>
        <v>42050.587349537032</v>
      </c>
      <c r="U3312">
        <f t="shared" si="259"/>
        <v>2015</v>
      </c>
    </row>
    <row r="3313" spans="1:21" ht="45" hidden="1" x14ac:dyDescent="0.25">
      <c r="A3313">
        <v>4007</v>
      </c>
      <c r="B3313" s="3" t="s">
        <v>4003</v>
      </c>
      <c r="C3313" s="10" t="s">
        <v>8112</v>
      </c>
      <c r="D3313" s="6">
        <v>2000</v>
      </c>
      <c r="E3313" s="8">
        <v>5</v>
      </c>
      <c r="F3313" t="s">
        <v>8220</v>
      </c>
      <c r="G3313" t="s">
        <v>8223</v>
      </c>
      <c r="H3313" t="s">
        <v>8245</v>
      </c>
      <c r="I3313">
        <v>1409070480</v>
      </c>
      <c r="J3313">
        <v>1406572381</v>
      </c>
      <c r="K3313" t="b">
        <v>0</v>
      </c>
      <c r="L3313">
        <v>1</v>
      </c>
      <c r="M3313" t="b">
        <v>0</v>
      </c>
      <c r="N3313" t="s">
        <v>8269</v>
      </c>
      <c r="O3313" s="12">
        <f t="shared" si="255"/>
        <v>0</v>
      </c>
      <c r="P3313">
        <f t="shared" si="256"/>
        <v>5</v>
      </c>
      <c r="Q3313" s="14" t="s">
        <v>8308</v>
      </c>
      <c r="R3313" t="s">
        <v>8309</v>
      </c>
      <c r="S3313" s="20">
        <f t="shared" si="257"/>
        <v>41848.772928240738</v>
      </c>
      <c r="T3313" s="20">
        <f t="shared" si="258"/>
        <v>41877.686111111114</v>
      </c>
      <c r="U3313">
        <f t="shared" si="259"/>
        <v>2014</v>
      </c>
    </row>
    <row r="3314" spans="1:21" ht="60" hidden="1" x14ac:dyDescent="0.25">
      <c r="A3314">
        <v>4013</v>
      </c>
      <c r="B3314" s="3" t="s">
        <v>4009</v>
      </c>
      <c r="C3314" s="10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12">
        <f t="shared" si="255"/>
        <v>1</v>
      </c>
      <c r="P3314">
        <f t="shared" si="256"/>
        <v>13</v>
      </c>
      <c r="Q3314" s="14" t="s">
        <v>8308</v>
      </c>
      <c r="R3314" t="s">
        <v>8309</v>
      </c>
      <c r="S3314" s="20">
        <f t="shared" si="257"/>
        <v>42021.301192129627</v>
      </c>
      <c r="T3314" s="20">
        <f t="shared" si="258"/>
        <v>42051.301192129627</v>
      </c>
      <c r="U3314">
        <f t="shared" si="259"/>
        <v>2015</v>
      </c>
    </row>
    <row r="3315" spans="1:21" ht="45" hidden="1" x14ac:dyDescent="0.25">
      <c r="A3315">
        <v>4028</v>
      </c>
      <c r="B3315" s="3" t="s">
        <v>4024</v>
      </c>
      <c r="C3315" s="10" t="s">
        <v>8133</v>
      </c>
      <c r="D3315" s="6">
        <v>2000</v>
      </c>
      <c r="E3315" s="8">
        <v>561</v>
      </c>
      <c r="F3315" t="s">
        <v>8220</v>
      </c>
      <c r="G3315" t="s">
        <v>8223</v>
      </c>
      <c r="H3315" t="s">
        <v>8245</v>
      </c>
      <c r="I3315">
        <v>1402007500</v>
      </c>
      <c r="J3315">
        <v>1399415500</v>
      </c>
      <c r="K3315" t="b">
        <v>0</v>
      </c>
      <c r="L3315">
        <v>11</v>
      </c>
      <c r="M3315" t="b">
        <v>0</v>
      </c>
      <c r="N3315" t="s">
        <v>8269</v>
      </c>
      <c r="O3315" s="12">
        <f t="shared" si="255"/>
        <v>28</v>
      </c>
      <c r="P3315">
        <f t="shared" si="256"/>
        <v>51</v>
      </c>
      <c r="Q3315" s="14" t="s">
        <v>8308</v>
      </c>
      <c r="R3315" t="s">
        <v>8309</v>
      </c>
      <c r="S3315" s="20">
        <f t="shared" si="257"/>
        <v>41765.938657407409</v>
      </c>
      <c r="T3315" s="20">
        <f t="shared" si="258"/>
        <v>41795.938657407409</v>
      </c>
      <c r="U3315">
        <f t="shared" si="259"/>
        <v>2014</v>
      </c>
    </row>
    <row r="3316" spans="1:21" ht="60" hidden="1" x14ac:dyDescent="0.25">
      <c r="A3316">
        <v>3314</v>
      </c>
      <c r="B3316" s="3" t="s">
        <v>3314</v>
      </c>
      <c r="C3316" s="10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55"/>
        <v>211</v>
      </c>
      <c r="P3316">
        <f t="shared" si="256"/>
        <v>29.07</v>
      </c>
      <c r="Q3316" s="14" t="s">
        <v>8308</v>
      </c>
      <c r="R3316" t="s">
        <v>8309</v>
      </c>
      <c r="S3316" s="20">
        <f t="shared" si="257"/>
        <v>42105.267488425925</v>
      </c>
      <c r="T3316" s="20">
        <f t="shared" si="258"/>
        <v>42132.836805555555</v>
      </c>
      <c r="U3316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10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55"/>
        <v>110</v>
      </c>
      <c r="P3317">
        <f t="shared" si="256"/>
        <v>49.44</v>
      </c>
      <c r="Q3317" s="14" t="s">
        <v>8308</v>
      </c>
      <c r="R3317" t="s">
        <v>8309</v>
      </c>
      <c r="S3317" s="20">
        <f t="shared" si="257"/>
        <v>42466.303715277783</v>
      </c>
      <c r="T3317" s="20">
        <f t="shared" si="258"/>
        <v>42496.303715277783</v>
      </c>
      <c r="U3317">
        <f t="shared" si="259"/>
        <v>2016</v>
      </c>
    </row>
    <row r="3318" spans="1:21" ht="45" hidden="1" x14ac:dyDescent="0.25">
      <c r="A3318">
        <v>4094</v>
      </c>
      <c r="B3318" s="3" t="s">
        <v>4090</v>
      </c>
      <c r="C3318" s="10" t="s">
        <v>8197</v>
      </c>
      <c r="D3318" s="6">
        <v>2000</v>
      </c>
      <c r="E3318" s="8">
        <v>730</v>
      </c>
      <c r="F3318" t="s">
        <v>8220</v>
      </c>
      <c r="G3318" t="s">
        <v>8223</v>
      </c>
      <c r="H3318" t="s">
        <v>8245</v>
      </c>
      <c r="I3318">
        <v>1413953940</v>
      </c>
      <c r="J3318">
        <v>1410141900</v>
      </c>
      <c r="K3318" t="b">
        <v>0</v>
      </c>
      <c r="L3318">
        <v>8</v>
      </c>
      <c r="M3318" t="b">
        <v>0</v>
      </c>
      <c r="N3318" t="s">
        <v>8269</v>
      </c>
      <c r="O3318" s="12">
        <f t="shared" si="255"/>
        <v>37</v>
      </c>
      <c r="P3318">
        <f t="shared" si="256"/>
        <v>91.25</v>
      </c>
      <c r="Q3318" s="14" t="s">
        <v>8308</v>
      </c>
      <c r="R3318" t="s">
        <v>8309</v>
      </c>
      <c r="S3318" s="20">
        <f t="shared" si="257"/>
        <v>41890.086805555555</v>
      </c>
      <c r="T3318" s="20">
        <f t="shared" si="258"/>
        <v>41934.207638888889</v>
      </c>
      <c r="U3318">
        <f t="shared" si="259"/>
        <v>2014</v>
      </c>
    </row>
    <row r="3319" spans="1:21" ht="60" hidden="1" x14ac:dyDescent="0.25">
      <c r="A3319">
        <v>4107</v>
      </c>
      <c r="B3319" s="3" t="s">
        <v>4103</v>
      </c>
      <c r="C3319" s="10" t="s">
        <v>8210</v>
      </c>
      <c r="D3319" s="6">
        <v>2000</v>
      </c>
      <c r="E3319" s="8">
        <v>41</v>
      </c>
      <c r="F3319" t="s">
        <v>8220</v>
      </c>
      <c r="G3319" t="s">
        <v>8223</v>
      </c>
      <c r="H3319" t="s">
        <v>8245</v>
      </c>
      <c r="I3319">
        <v>1411596001</v>
      </c>
      <c r="J3319">
        <v>1409608801</v>
      </c>
      <c r="K3319" t="b">
        <v>0</v>
      </c>
      <c r="L3319">
        <v>4</v>
      </c>
      <c r="M3319" t="b">
        <v>0</v>
      </c>
      <c r="N3319" t="s">
        <v>8269</v>
      </c>
      <c r="O3319" s="12">
        <f t="shared" si="255"/>
        <v>2</v>
      </c>
      <c r="P3319">
        <f t="shared" si="256"/>
        <v>10.25</v>
      </c>
      <c r="Q3319" s="14" t="s">
        <v>8308</v>
      </c>
      <c r="R3319" t="s">
        <v>8309</v>
      </c>
      <c r="S3319" s="20">
        <f t="shared" si="257"/>
        <v>41883.916678240741</v>
      </c>
      <c r="T3319" s="20">
        <f t="shared" si="258"/>
        <v>41906.916678240741</v>
      </c>
      <c r="U3319">
        <f t="shared" si="259"/>
        <v>2014</v>
      </c>
    </row>
    <row r="3320" spans="1:21" ht="30" hidden="1" x14ac:dyDescent="0.25">
      <c r="A3320">
        <v>3318</v>
      </c>
      <c r="B3320" s="3" t="s">
        <v>3318</v>
      </c>
      <c r="C3320" s="10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55"/>
        <v>126</v>
      </c>
      <c r="P3320">
        <f t="shared" si="256"/>
        <v>78.5</v>
      </c>
      <c r="Q3320" s="14" t="s">
        <v>8308</v>
      </c>
      <c r="R3320" t="s">
        <v>8309</v>
      </c>
      <c r="S3320" s="20">
        <f t="shared" si="257"/>
        <v>42431.302002314813</v>
      </c>
      <c r="T3320" s="20">
        <f t="shared" si="258"/>
        <v>42471.104166666672</v>
      </c>
      <c r="U3320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10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55"/>
        <v>108</v>
      </c>
      <c r="P3321">
        <f t="shared" si="256"/>
        <v>33.75</v>
      </c>
      <c r="Q3321" s="14" t="s">
        <v>8308</v>
      </c>
      <c r="R3321" t="s">
        <v>8309</v>
      </c>
      <c r="S3321" s="20">
        <f t="shared" si="257"/>
        <v>41990.585486111115</v>
      </c>
      <c r="T3321" s="20">
        <f t="shared" si="258"/>
        <v>42035.585486111115</v>
      </c>
      <c r="U3321">
        <f t="shared" si="259"/>
        <v>2014</v>
      </c>
    </row>
    <row r="3322" spans="1:21" ht="45" x14ac:dyDescent="0.25">
      <c r="A3322">
        <v>3448</v>
      </c>
      <c r="B3322" s="3" t="s">
        <v>3447</v>
      </c>
      <c r="C3322" s="10" t="s">
        <v>7558</v>
      </c>
      <c r="D3322" s="6">
        <v>2100</v>
      </c>
      <c r="E3322" s="8">
        <v>2305</v>
      </c>
      <c r="F3322" t="s">
        <v>8218</v>
      </c>
      <c r="G3322" t="s">
        <v>8223</v>
      </c>
      <c r="H3322" t="s">
        <v>8245</v>
      </c>
      <c r="I3322">
        <v>1418784689</v>
      </c>
      <c r="J3322">
        <v>1416192689</v>
      </c>
      <c r="K3322" t="b">
        <v>0</v>
      </c>
      <c r="L3322">
        <v>45</v>
      </c>
      <c r="M3322" t="b">
        <v>1</v>
      </c>
      <c r="N3322" t="s">
        <v>8269</v>
      </c>
      <c r="O3322" s="12">
        <f t="shared" si="255"/>
        <v>110</v>
      </c>
      <c r="P3322">
        <f t="shared" si="256"/>
        <v>51.22</v>
      </c>
      <c r="Q3322" s="14" t="s">
        <v>8308</v>
      </c>
      <c r="R3322" t="s">
        <v>8309</v>
      </c>
      <c r="S3322" s="20">
        <f t="shared" si="257"/>
        <v>41960.119085648148</v>
      </c>
      <c r="T3322" s="20">
        <f t="shared" si="258"/>
        <v>41990.119085648148</v>
      </c>
      <c r="U3322">
        <f t="shared" si="259"/>
        <v>2014</v>
      </c>
    </row>
    <row r="3323" spans="1:21" ht="45" x14ac:dyDescent="0.25">
      <c r="A3323">
        <v>3548</v>
      </c>
      <c r="B3323" s="3" t="s">
        <v>3547</v>
      </c>
      <c r="C3323" s="10" t="s">
        <v>7658</v>
      </c>
      <c r="D3323" s="6">
        <v>2100</v>
      </c>
      <c r="E3323" s="8">
        <v>2140</v>
      </c>
      <c r="F3323" t="s">
        <v>8218</v>
      </c>
      <c r="G3323" t="s">
        <v>8223</v>
      </c>
      <c r="H3323" t="s">
        <v>8245</v>
      </c>
      <c r="I3323">
        <v>1457139600</v>
      </c>
      <c r="J3323">
        <v>1455230214</v>
      </c>
      <c r="K3323" t="b">
        <v>0</v>
      </c>
      <c r="L3323">
        <v>13</v>
      </c>
      <c r="M3323" t="b">
        <v>1</v>
      </c>
      <c r="N3323" t="s">
        <v>8269</v>
      </c>
      <c r="O3323" s="12">
        <f t="shared" si="255"/>
        <v>102</v>
      </c>
      <c r="P3323">
        <f t="shared" si="256"/>
        <v>164.62</v>
      </c>
      <c r="Q3323" s="14" t="s">
        <v>8308</v>
      </c>
      <c r="R3323" t="s">
        <v>8309</v>
      </c>
      <c r="S3323" s="20">
        <f t="shared" si="257"/>
        <v>42411.942291666666</v>
      </c>
      <c r="T3323" s="20">
        <f t="shared" si="258"/>
        <v>42434.041666666672</v>
      </c>
      <c r="U3323">
        <f t="shared" si="259"/>
        <v>2016</v>
      </c>
    </row>
    <row r="3324" spans="1:21" ht="60" x14ac:dyDescent="0.25">
      <c r="A3324">
        <v>3813</v>
      </c>
      <c r="B3324" s="3" t="s">
        <v>3810</v>
      </c>
      <c r="C3324" s="10" t="s">
        <v>7923</v>
      </c>
      <c r="D3324" s="6">
        <v>2100</v>
      </c>
      <c r="E3324" s="8">
        <v>2119.9899999999998</v>
      </c>
      <c r="F3324" t="s">
        <v>8218</v>
      </c>
      <c r="G3324" t="s">
        <v>8223</v>
      </c>
      <c r="H3324" t="s">
        <v>8245</v>
      </c>
      <c r="I3324">
        <v>1465940580</v>
      </c>
      <c r="J3324">
        <v>1462603021</v>
      </c>
      <c r="K3324" t="b">
        <v>0</v>
      </c>
      <c r="L3324">
        <v>27</v>
      </c>
      <c r="M3324" t="b">
        <v>1</v>
      </c>
      <c r="N3324" t="s">
        <v>8269</v>
      </c>
      <c r="O3324" s="12">
        <f t="shared" si="255"/>
        <v>101</v>
      </c>
      <c r="P3324">
        <f t="shared" si="256"/>
        <v>78.52</v>
      </c>
      <c r="Q3324" s="14" t="s">
        <v>8308</v>
      </c>
      <c r="R3324" t="s">
        <v>8309</v>
      </c>
      <c r="S3324" s="20">
        <f t="shared" si="257"/>
        <v>42497.275706018518</v>
      </c>
      <c r="T3324" s="20">
        <f t="shared" si="258"/>
        <v>42535.904861111107</v>
      </c>
      <c r="U3324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10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55"/>
        <v>126</v>
      </c>
      <c r="P3325">
        <f t="shared" si="256"/>
        <v>25.69</v>
      </c>
      <c r="Q3325" s="14" t="s">
        <v>8308</v>
      </c>
      <c r="R3325" t="s">
        <v>8309</v>
      </c>
      <c r="S3325" s="20">
        <f t="shared" si="257"/>
        <v>42608.36583333333</v>
      </c>
      <c r="T3325" s="20">
        <f t="shared" si="258"/>
        <v>42638.36583333333</v>
      </c>
      <c r="U3325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10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55"/>
        <v>102</v>
      </c>
      <c r="P3326">
        <f t="shared" si="256"/>
        <v>152.5</v>
      </c>
      <c r="Q3326" s="14" t="s">
        <v>8308</v>
      </c>
      <c r="R3326" t="s">
        <v>8309</v>
      </c>
      <c r="S3326" s="20">
        <f t="shared" si="257"/>
        <v>42512.58321759259</v>
      </c>
      <c r="T3326" s="20">
        <f t="shared" si="258"/>
        <v>42526.58321759259</v>
      </c>
      <c r="U3326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10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55"/>
        <v>113</v>
      </c>
      <c r="P3327">
        <f t="shared" si="256"/>
        <v>30</v>
      </c>
      <c r="Q3327" s="14" t="s">
        <v>8308</v>
      </c>
      <c r="R3327" t="s">
        <v>8309</v>
      </c>
      <c r="S3327" s="20">
        <f t="shared" si="257"/>
        <v>42064.785613425927</v>
      </c>
      <c r="T3327" s="20">
        <f t="shared" si="258"/>
        <v>42099.743946759263</v>
      </c>
      <c r="U3327">
        <f t="shared" si="259"/>
        <v>2015</v>
      </c>
    </row>
    <row r="3328" spans="1:21" ht="45" hidden="1" x14ac:dyDescent="0.25">
      <c r="A3328">
        <v>3743</v>
      </c>
      <c r="B3328" s="3" t="s">
        <v>3740</v>
      </c>
      <c r="C3328" s="10" t="s">
        <v>7853</v>
      </c>
      <c r="D3328" s="6">
        <v>2200</v>
      </c>
      <c r="E3328" s="8">
        <v>0</v>
      </c>
      <c r="F3328" t="s">
        <v>8220</v>
      </c>
      <c r="G3328" t="s">
        <v>8223</v>
      </c>
      <c r="H3328" t="s">
        <v>8245</v>
      </c>
      <c r="I3328">
        <v>1404406964</v>
      </c>
      <c r="J3328">
        <v>1401814964</v>
      </c>
      <c r="K3328" t="b">
        <v>0</v>
      </c>
      <c r="L3328">
        <v>0</v>
      </c>
      <c r="M3328" t="b">
        <v>0</v>
      </c>
      <c r="N3328" t="s">
        <v>8269</v>
      </c>
      <c r="O3328" s="12">
        <f t="shared" si="255"/>
        <v>0</v>
      </c>
      <c r="P3328">
        <f t="shared" si="256"/>
        <v>0</v>
      </c>
      <c r="Q3328" s="14" t="s">
        <v>8308</v>
      </c>
      <c r="R3328" t="s">
        <v>8309</v>
      </c>
      <c r="S3328" s="20">
        <f t="shared" si="257"/>
        <v>41793.710231481484</v>
      </c>
      <c r="T3328" s="20">
        <f t="shared" si="258"/>
        <v>41823.710231481484</v>
      </c>
      <c r="U3328">
        <f t="shared" si="259"/>
        <v>2014</v>
      </c>
    </row>
    <row r="3329" spans="1:21" ht="60" hidden="1" x14ac:dyDescent="0.25">
      <c r="A3329">
        <v>3327</v>
      </c>
      <c r="B3329" s="3" t="s">
        <v>3327</v>
      </c>
      <c r="C3329" s="10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55"/>
        <v>101</v>
      </c>
      <c r="P3329">
        <f t="shared" si="256"/>
        <v>24.55</v>
      </c>
      <c r="Q3329" s="14" t="s">
        <v>8308</v>
      </c>
      <c r="R3329" t="s">
        <v>8309</v>
      </c>
      <c r="S3329" s="20">
        <f t="shared" si="257"/>
        <v>42468.374606481477</v>
      </c>
      <c r="T3329" s="20">
        <f t="shared" si="258"/>
        <v>42498.374606481477</v>
      </c>
      <c r="U3329">
        <f t="shared" si="259"/>
        <v>2016</v>
      </c>
    </row>
    <row r="3330" spans="1:21" ht="45" hidden="1" x14ac:dyDescent="0.25">
      <c r="A3330">
        <v>4081</v>
      </c>
      <c r="B3330" s="3" t="s">
        <v>4077</v>
      </c>
      <c r="C3330" s="10" t="s">
        <v>8184</v>
      </c>
      <c r="D3330" s="6">
        <v>2224</v>
      </c>
      <c r="E3330" s="8">
        <v>350</v>
      </c>
      <c r="F3330" t="s">
        <v>8220</v>
      </c>
      <c r="G3330" t="s">
        <v>8223</v>
      </c>
      <c r="H3330" t="s">
        <v>8245</v>
      </c>
      <c r="I3330">
        <v>1425819425</v>
      </c>
      <c r="J3330">
        <v>1423231025</v>
      </c>
      <c r="K3330" t="b">
        <v>0</v>
      </c>
      <c r="L3330">
        <v>12</v>
      </c>
      <c r="M3330" t="b">
        <v>0</v>
      </c>
      <c r="N3330" t="s">
        <v>8269</v>
      </c>
      <c r="O3330" s="12">
        <f t="shared" ref="O3330:O3393" si="260">ROUND(E3330/D3330*100,0)</f>
        <v>16</v>
      </c>
      <c r="P3330">
        <f t="shared" ref="P3330:P3393" si="261">IFERROR(ROUND(E3330/L3330,2),0)</f>
        <v>29.17</v>
      </c>
      <c r="Q3330" s="14" t="s">
        <v>8308</v>
      </c>
      <c r="R3330" t="s">
        <v>8309</v>
      </c>
      <c r="S3330" s="20">
        <f t="shared" ref="S3330:S3393" si="262">(((J3330/60)/60)/24)+DATE(1970,1,1)</f>
        <v>42041.581307870365</v>
      </c>
      <c r="T3330" s="20">
        <f t="shared" ref="T3330:T3393" si="263">(((I3330/60)/60)/24)+DATE(1970,1,1)</f>
        <v>42071.539641203708</v>
      </c>
      <c r="U3330">
        <f t="shared" si="259"/>
        <v>2015</v>
      </c>
    </row>
    <row r="3331" spans="1:21" ht="45" hidden="1" x14ac:dyDescent="0.25">
      <c r="A3331">
        <v>3329</v>
      </c>
      <c r="B3331" s="3" t="s">
        <v>3329</v>
      </c>
      <c r="C3331" s="10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si="260"/>
        <v>117</v>
      </c>
      <c r="P3331">
        <f t="shared" si="261"/>
        <v>44.92</v>
      </c>
      <c r="Q3331" s="14" t="s">
        <v>8308</v>
      </c>
      <c r="R3331" t="s">
        <v>8309</v>
      </c>
      <c r="S3331" s="20">
        <f t="shared" si="262"/>
        <v>41837.323009259257</v>
      </c>
      <c r="T3331" s="20">
        <f t="shared" si="263"/>
        <v>41847.958333333336</v>
      </c>
      <c r="U3331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10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60"/>
        <v>106</v>
      </c>
      <c r="P3332">
        <f t="shared" si="261"/>
        <v>23.1</v>
      </c>
      <c r="Q3332" s="14" t="s">
        <v>8308</v>
      </c>
      <c r="R3332" t="s">
        <v>8309</v>
      </c>
      <c r="S3332" s="20">
        <f t="shared" si="262"/>
        <v>42065.887361111112</v>
      </c>
      <c r="T3332" s="20">
        <f t="shared" si="263"/>
        <v>42095.845694444448</v>
      </c>
      <c r="U3332">
        <f t="shared" si="264"/>
        <v>2015</v>
      </c>
    </row>
    <row r="3333" spans="1:21" ht="45" x14ac:dyDescent="0.25">
      <c r="A3333">
        <v>1302</v>
      </c>
      <c r="B3333" s="3" t="s">
        <v>1303</v>
      </c>
      <c r="C3333" s="10" t="s">
        <v>5412</v>
      </c>
      <c r="D3333" s="6">
        <v>2500</v>
      </c>
      <c r="E3333" s="8">
        <v>2500</v>
      </c>
      <c r="F3333" t="s">
        <v>8218</v>
      </c>
      <c r="G3333" t="s">
        <v>8223</v>
      </c>
      <c r="H3333" t="s">
        <v>8245</v>
      </c>
      <c r="I3333">
        <v>1480559011</v>
      </c>
      <c r="J3333">
        <v>1477963411</v>
      </c>
      <c r="K3333" t="b">
        <v>0</v>
      </c>
      <c r="L3333">
        <v>50</v>
      </c>
      <c r="M3333" t="b">
        <v>1</v>
      </c>
      <c r="N3333" t="s">
        <v>8269</v>
      </c>
      <c r="O3333" s="12">
        <f t="shared" si="260"/>
        <v>100</v>
      </c>
      <c r="P3333">
        <f t="shared" si="261"/>
        <v>50</v>
      </c>
      <c r="Q3333" s="14" t="s">
        <v>8308</v>
      </c>
      <c r="R3333" t="s">
        <v>8309</v>
      </c>
      <c r="S3333" s="20">
        <f t="shared" si="262"/>
        <v>42675.057997685188</v>
      </c>
      <c r="T3333" s="20">
        <f t="shared" si="263"/>
        <v>42705.099664351852</v>
      </c>
      <c r="U3333">
        <f t="shared" si="264"/>
        <v>2016</v>
      </c>
    </row>
    <row r="3334" spans="1:21" ht="60" x14ac:dyDescent="0.25">
      <c r="A3334">
        <v>2809</v>
      </c>
      <c r="B3334" s="3" t="s">
        <v>2809</v>
      </c>
      <c r="C3334" s="10" t="s">
        <v>6919</v>
      </c>
      <c r="D3334" s="6">
        <v>2500</v>
      </c>
      <c r="E3334" s="8">
        <v>2560</v>
      </c>
      <c r="F3334" t="s">
        <v>8218</v>
      </c>
      <c r="G3334" t="s">
        <v>8223</v>
      </c>
      <c r="H3334" t="s">
        <v>8245</v>
      </c>
      <c r="I3334">
        <v>1459348740</v>
      </c>
      <c r="J3334">
        <v>1458647725</v>
      </c>
      <c r="K3334" t="b">
        <v>0</v>
      </c>
      <c r="L3334">
        <v>21</v>
      </c>
      <c r="M3334" t="b">
        <v>1</v>
      </c>
      <c r="N3334" t="s">
        <v>8269</v>
      </c>
      <c r="O3334" s="12">
        <f t="shared" si="260"/>
        <v>102</v>
      </c>
      <c r="P3334">
        <f t="shared" si="261"/>
        <v>121.9</v>
      </c>
      <c r="Q3334" s="14" t="s">
        <v>8308</v>
      </c>
      <c r="R3334" t="s">
        <v>8309</v>
      </c>
      <c r="S3334" s="20">
        <f t="shared" si="262"/>
        <v>42451.496817129635</v>
      </c>
      <c r="T3334" s="20">
        <f t="shared" si="263"/>
        <v>42459.610416666663</v>
      </c>
      <c r="U3334">
        <f t="shared" si="264"/>
        <v>2016</v>
      </c>
    </row>
    <row r="3335" spans="1:21" ht="45" x14ac:dyDescent="0.25">
      <c r="A3335">
        <v>2810</v>
      </c>
      <c r="B3335" s="3" t="s">
        <v>2810</v>
      </c>
      <c r="C3335" s="10" t="s">
        <v>6920</v>
      </c>
      <c r="D3335" s="6">
        <v>2500</v>
      </c>
      <c r="E3335" s="8">
        <v>2705</v>
      </c>
      <c r="F3335" t="s">
        <v>8218</v>
      </c>
      <c r="G3335" t="s">
        <v>8223</v>
      </c>
      <c r="H3335" t="s">
        <v>8245</v>
      </c>
      <c r="I3335">
        <v>1401595140</v>
      </c>
      <c r="J3335">
        <v>1398828064</v>
      </c>
      <c r="K3335" t="b">
        <v>0</v>
      </c>
      <c r="L3335">
        <v>57</v>
      </c>
      <c r="M3335" t="b">
        <v>1</v>
      </c>
      <c r="N3335" t="s">
        <v>8269</v>
      </c>
      <c r="O3335" s="12">
        <f t="shared" si="260"/>
        <v>108</v>
      </c>
      <c r="P3335">
        <f t="shared" si="261"/>
        <v>47.46</v>
      </c>
      <c r="Q3335" s="14" t="s">
        <v>8308</v>
      </c>
      <c r="R3335" t="s">
        <v>8309</v>
      </c>
      <c r="S3335" s="20">
        <f t="shared" si="262"/>
        <v>41759.13962962963</v>
      </c>
      <c r="T3335" s="20">
        <f t="shared" si="263"/>
        <v>41791.165972222225</v>
      </c>
      <c r="U3335">
        <f t="shared" si="264"/>
        <v>2014</v>
      </c>
    </row>
    <row r="3336" spans="1:21" ht="60" hidden="1" x14ac:dyDescent="0.25">
      <c r="A3336">
        <v>2867</v>
      </c>
      <c r="B3336" s="3" t="s">
        <v>2867</v>
      </c>
      <c r="C3336" s="10" t="s">
        <v>6977</v>
      </c>
      <c r="D3336" s="6">
        <v>2500</v>
      </c>
      <c r="E3336" s="8">
        <v>504</v>
      </c>
      <c r="F3336" t="s">
        <v>8220</v>
      </c>
      <c r="G3336" t="s">
        <v>8223</v>
      </c>
      <c r="H3336" t="s">
        <v>8245</v>
      </c>
      <c r="I3336">
        <v>1467604800</v>
      </c>
      <c r="J3336">
        <v>1465533672</v>
      </c>
      <c r="K3336" t="b">
        <v>0</v>
      </c>
      <c r="L3336">
        <v>10</v>
      </c>
      <c r="M3336" t="b">
        <v>0</v>
      </c>
      <c r="N3336" t="s">
        <v>8269</v>
      </c>
      <c r="O3336" s="12">
        <f t="shared" si="260"/>
        <v>20</v>
      </c>
      <c r="P3336">
        <f t="shared" si="261"/>
        <v>50.4</v>
      </c>
      <c r="Q3336" s="14" t="s">
        <v>8308</v>
      </c>
      <c r="R3336" t="s">
        <v>8309</v>
      </c>
      <c r="S3336" s="20">
        <f t="shared" si="262"/>
        <v>42531.195277777777</v>
      </c>
      <c r="T3336" s="20">
        <f t="shared" si="263"/>
        <v>42555.166666666672</v>
      </c>
      <c r="U3336">
        <f t="shared" si="264"/>
        <v>2016</v>
      </c>
    </row>
    <row r="3337" spans="1:21" ht="60" hidden="1" x14ac:dyDescent="0.25">
      <c r="A3337">
        <v>3335</v>
      </c>
      <c r="B3337" s="3" t="s">
        <v>3335</v>
      </c>
      <c r="C3337" s="10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60"/>
        <v>100</v>
      </c>
      <c r="P3337">
        <f t="shared" si="261"/>
        <v>79.62</v>
      </c>
      <c r="Q3337" s="14" t="s">
        <v>8308</v>
      </c>
      <c r="R3337" t="s">
        <v>8309</v>
      </c>
      <c r="S3337" s="20">
        <f t="shared" si="262"/>
        <v>41827.674143518518</v>
      </c>
      <c r="T3337" s="20">
        <f t="shared" si="263"/>
        <v>41854.958333333336</v>
      </c>
      <c r="U3337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10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60"/>
        <v>100</v>
      </c>
      <c r="P3338">
        <f t="shared" si="261"/>
        <v>27.78</v>
      </c>
      <c r="Q3338" s="14" t="s">
        <v>8308</v>
      </c>
      <c r="R3338" t="s">
        <v>8309</v>
      </c>
      <c r="S3338" s="20">
        <f t="shared" si="262"/>
        <v>42437.398680555561</v>
      </c>
      <c r="T3338" s="20">
        <f t="shared" si="263"/>
        <v>42465.35701388889</v>
      </c>
      <c r="U3338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10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60"/>
        <v>110</v>
      </c>
      <c r="P3339">
        <f t="shared" si="261"/>
        <v>81.03</v>
      </c>
      <c r="Q3339" s="14" t="s">
        <v>8308</v>
      </c>
      <c r="R3339" t="s">
        <v>8309</v>
      </c>
      <c r="S3339" s="20">
        <f t="shared" si="262"/>
        <v>41901.282025462962</v>
      </c>
      <c r="T3339" s="20">
        <f t="shared" si="263"/>
        <v>41922.875</v>
      </c>
      <c r="U3339">
        <f t="shared" si="264"/>
        <v>2014</v>
      </c>
    </row>
    <row r="3340" spans="1:21" ht="60" hidden="1" x14ac:dyDescent="0.25">
      <c r="A3340">
        <v>2873</v>
      </c>
      <c r="B3340" s="3" t="s">
        <v>2873</v>
      </c>
      <c r="C3340" s="10" t="s">
        <v>6983</v>
      </c>
      <c r="D3340" s="6">
        <v>2500</v>
      </c>
      <c r="E3340" s="8">
        <v>953</v>
      </c>
      <c r="F3340" t="s">
        <v>8220</v>
      </c>
      <c r="G3340" t="s">
        <v>8223</v>
      </c>
      <c r="H3340" t="s">
        <v>8245</v>
      </c>
      <c r="I3340">
        <v>1422473831</v>
      </c>
      <c r="J3340">
        <v>1419881831</v>
      </c>
      <c r="K3340" t="b">
        <v>0</v>
      </c>
      <c r="L3340">
        <v>8</v>
      </c>
      <c r="M3340" t="b">
        <v>0</v>
      </c>
      <c r="N3340" t="s">
        <v>8269</v>
      </c>
      <c r="O3340" s="12">
        <f t="shared" si="260"/>
        <v>38</v>
      </c>
      <c r="P3340">
        <f t="shared" si="261"/>
        <v>119.13</v>
      </c>
      <c r="Q3340" s="14" t="s">
        <v>8308</v>
      </c>
      <c r="R3340" t="s">
        <v>8309</v>
      </c>
      <c r="S3340" s="20">
        <f t="shared" si="262"/>
        <v>42002.817488425921</v>
      </c>
      <c r="T3340" s="20">
        <f t="shared" si="263"/>
        <v>42032.817488425921</v>
      </c>
      <c r="U3340">
        <f t="shared" si="264"/>
        <v>2014</v>
      </c>
    </row>
    <row r="3341" spans="1:21" ht="60" hidden="1" x14ac:dyDescent="0.25">
      <c r="A3341">
        <v>2907</v>
      </c>
      <c r="B3341" s="3" t="s">
        <v>2907</v>
      </c>
      <c r="C3341" s="10" t="s">
        <v>7017</v>
      </c>
      <c r="D3341" s="6">
        <v>2500</v>
      </c>
      <c r="E3341" s="8">
        <v>2</v>
      </c>
      <c r="F3341" t="s">
        <v>8220</v>
      </c>
      <c r="G3341" t="s">
        <v>8223</v>
      </c>
      <c r="H3341" t="s">
        <v>8245</v>
      </c>
      <c r="I3341">
        <v>1463259837</v>
      </c>
      <c r="J3341">
        <v>1458075837</v>
      </c>
      <c r="K3341" t="b">
        <v>0</v>
      </c>
      <c r="L3341">
        <v>2</v>
      </c>
      <c r="M3341" t="b">
        <v>0</v>
      </c>
      <c r="N3341" t="s">
        <v>8269</v>
      </c>
      <c r="O3341" s="12">
        <f t="shared" si="260"/>
        <v>0</v>
      </c>
      <c r="P3341">
        <f t="shared" si="261"/>
        <v>1</v>
      </c>
      <c r="Q3341" s="14" t="s">
        <v>8308</v>
      </c>
      <c r="R3341" t="s">
        <v>8309</v>
      </c>
      <c r="S3341" s="20">
        <f t="shared" si="262"/>
        <v>42444.877743055549</v>
      </c>
      <c r="T3341" s="20">
        <f t="shared" si="263"/>
        <v>42504.877743055549</v>
      </c>
      <c r="U3341">
        <f t="shared" si="264"/>
        <v>2016</v>
      </c>
    </row>
    <row r="3342" spans="1:21" ht="60" x14ac:dyDescent="0.25">
      <c r="A3342">
        <v>3164</v>
      </c>
      <c r="B3342" s="3" t="s">
        <v>3164</v>
      </c>
      <c r="C3342" s="10" t="s">
        <v>7274</v>
      </c>
      <c r="D3342" s="6">
        <v>2500</v>
      </c>
      <c r="E3342" s="8">
        <v>2669</v>
      </c>
      <c r="F3342" t="s">
        <v>8218</v>
      </c>
      <c r="G3342" t="s">
        <v>8223</v>
      </c>
      <c r="H3342" t="s">
        <v>8245</v>
      </c>
      <c r="I3342">
        <v>1402341615</v>
      </c>
      <c r="J3342">
        <v>1399490415</v>
      </c>
      <c r="K3342" t="b">
        <v>1</v>
      </c>
      <c r="L3342">
        <v>71</v>
      </c>
      <c r="M3342" t="b">
        <v>1</v>
      </c>
      <c r="N3342" t="s">
        <v>8269</v>
      </c>
      <c r="O3342" s="12">
        <f t="shared" si="260"/>
        <v>107</v>
      </c>
      <c r="P3342">
        <f t="shared" si="261"/>
        <v>37.590000000000003</v>
      </c>
      <c r="Q3342" s="14" t="s">
        <v>8308</v>
      </c>
      <c r="R3342" t="s">
        <v>8309</v>
      </c>
      <c r="S3342" s="20">
        <f t="shared" si="262"/>
        <v>41766.80572916667</v>
      </c>
      <c r="T3342" s="20">
        <f t="shared" si="263"/>
        <v>41799.80572916667</v>
      </c>
      <c r="U3342">
        <f t="shared" si="264"/>
        <v>2014</v>
      </c>
    </row>
    <row r="3343" spans="1:21" ht="60" hidden="1" x14ac:dyDescent="0.25">
      <c r="A3343">
        <v>3341</v>
      </c>
      <c r="B3343" s="3" t="s">
        <v>3341</v>
      </c>
      <c r="C3343" s="10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60"/>
        <v>100</v>
      </c>
      <c r="P3343">
        <f t="shared" si="261"/>
        <v>119.64</v>
      </c>
      <c r="Q3343" s="14" t="s">
        <v>8308</v>
      </c>
      <c r="R3343" t="s">
        <v>8309</v>
      </c>
      <c r="S3343" s="20">
        <f t="shared" si="262"/>
        <v>42510.798854166671</v>
      </c>
      <c r="T3343" s="20">
        <f t="shared" si="263"/>
        <v>42533.708333333328</v>
      </c>
      <c r="U3343">
        <f t="shared" si="264"/>
        <v>2016</v>
      </c>
    </row>
    <row r="3344" spans="1:21" ht="45" x14ac:dyDescent="0.25">
      <c r="A3344">
        <v>3168</v>
      </c>
      <c r="B3344" s="3" t="s">
        <v>3168</v>
      </c>
      <c r="C3344" s="10" t="s">
        <v>7278</v>
      </c>
      <c r="D3344" s="6">
        <v>2500</v>
      </c>
      <c r="E3344" s="8">
        <v>3105</v>
      </c>
      <c r="F3344" t="s">
        <v>8218</v>
      </c>
      <c r="G3344" t="s">
        <v>8223</v>
      </c>
      <c r="H3344" t="s">
        <v>8245</v>
      </c>
      <c r="I3344">
        <v>1402696800</v>
      </c>
      <c r="J3344">
        <v>1399948353</v>
      </c>
      <c r="K3344" t="b">
        <v>1</v>
      </c>
      <c r="L3344">
        <v>61</v>
      </c>
      <c r="M3344" t="b">
        <v>1</v>
      </c>
      <c r="N3344" t="s">
        <v>8269</v>
      </c>
      <c r="O3344" s="12">
        <f t="shared" si="260"/>
        <v>124</v>
      </c>
      <c r="P3344">
        <f t="shared" si="261"/>
        <v>50.9</v>
      </c>
      <c r="Q3344" s="14" t="s">
        <v>8308</v>
      </c>
      <c r="R3344" t="s">
        <v>8309</v>
      </c>
      <c r="S3344" s="20">
        <f t="shared" si="262"/>
        <v>41772.105937500004</v>
      </c>
      <c r="T3344" s="20">
        <f t="shared" si="263"/>
        <v>41803.916666666664</v>
      </c>
      <c r="U3344">
        <f t="shared" si="264"/>
        <v>2014</v>
      </c>
    </row>
    <row r="3345" spans="1:21" ht="45" hidden="1" x14ac:dyDescent="0.25">
      <c r="A3345">
        <v>3343</v>
      </c>
      <c r="B3345" s="3" t="s">
        <v>3343</v>
      </c>
      <c r="C3345" s="10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60"/>
        <v>171</v>
      </c>
      <c r="P3345">
        <f t="shared" si="261"/>
        <v>52.17</v>
      </c>
      <c r="Q3345" s="14" t="s">
        <v>8308</v>
      </c>
      <c r="R3345" t="s">
        <v>8309</v>
      </c>
      <c r="S3345" s="20">
        <f t="shared" si="262"/>
        <v>42452.916481481487</v>
      </c>
      <c r="T3345" s="20">
        <f t="shared" si="263"/>
        <v>42473.554166666669</v>
      </c>
      <c r="U3345">
        <f t="shared" si="264"/>
        <v>2016</v>
      </c>
    </row>
    <row r="3346" spans="1:21" ht="45" x14ac:dyDescent="0.25">
      <c r="A3346">
        <v>3177</v>
      </c>
      <c r="B3346" s="3" t="s">
        <v>3177</v>
      </c>
      <c r="C3346" s="10" t="s">
        <v>7287</v>
      </c>
      <c r="D3346" s="6">
        <v>2500</v>
      </c>
      <c r="E3346" s="8">
        <v>2935</v>
      </c>
      <c r="F3346" t="s">
        <v>8218</v>
      </c>
      <c r="G3346" t="s">
        <v>8223</v>
      </c>
      <c r="H3346" t="s">
        <v>8245</v>
      </c>
      <c r="I3346">
        <v>1403366409</v>
      </c>
      <c r="J3346">
        <v>1400774409</v>
      </c>
      <c r="K3346" t="b">
        <v>1</v>
      </c>
      <c r="L3346">
        <v>51</v>
      </c>
      <c r="M3346" t="b">
        <v>1</v>
      </c>
      <c r="N3346" t="s">
        <v>8269</v>
      </c>
      <c r="O3346" s="12">
        <f t="shared" si="260"/>
        <v>117</v>
      </c>
      <c r="P3346">
        <f t="shared" si="261"/>
        <v>57.55</v>
      </c>
      <c r="Q3346" s="14" t="s">
        <v>8308</v>
      </c>
      <c r="R3346" t="s">
        <v>8309</v>
      </c>
      <c r="S3346" s="20">
        <f t="shared" si="262"/>
        <v>41781.666770833333</v>
      </c>
      <c r="T3346" s="20">
        <f t="shared" si="263"/>
        <v>41811.666770833333</v>
      </c>
      <c r="U3346">
        <f t="shared" si="264"/>
        <v>2014</v>
      </c>
    </row>
    <row r="3347" spans="1:21" ht="45" x14ac:dyDescent="0.25">
      <c r="A3347">
        <v>3183</v>
      </c>
      <c r="B3347" s="3" t="s">
        <v>3183</v>
      </c>
      <c r="C3347" s="10" t="s">
        <v>7293</v>
      </c>
      <c r="D3347" s="6">
        <v>2500</v>
      </c>
      <c r="E3347" s="8">
        <v>2725</v>
      </c>
      <c r="F3347" t="s">
        <v>8218</v>
      </c>
      <c r="G3347" t="s">
        <v>8223</v>
      </c>
      <c r="H3347" t="s">
        <v>8245</v>
      </c>
      <c r="I3347">
        <v>1377284669</v>
      </c>
      <c r="J3347">
        <v>1375729469</v>
      </c>
      <c r="K3347" t="b">
        <v>1</v>
      </c>
      <c r="L3347">
        <v>68</v>
      </c>
      <c r="M3347" t="b">
        <v>1</v>
      </c>
      <c r="N3347" t="s">
        <v>8269</v>
      </c>
      <c r="O3347" s="12">
        <f t="shared" si="260"/>
        <v>109</v>
      </c>
      <c r="P3347">
        <f t="shared" si="261"/>
        <v>40.07</v>
      </c>
      <c r="Q3347" s="14" t="s">
        <v>8308</v>
      </c>
      <c r="R3347" t="s">
        <v>8309</v>
      </c>
      <c r="S3347" s="20">
        <f t="shared" si="262"/>
        <v>41491.79478009259</v>
      </c>
      <c r="T3347" s="20">
        <f t="shared" si="263"/>
        <v>41509.79478009259</v>
      </c>
      <c r="U3347">
        <f t="shared" si="264"/>
        <v>2013</v>
      </c>
    </row>
    <row r="3348" spans="1:21" ht="45" x14ac:dyDescent="0.25">
      <c r="A3348">
        <v>3222</v>
      </c>
      <c r="B3348" s="3" t="s">
        <v>3222</v>
      </c>
      <c r="C3348" s="10" t="s">
        <v>7332</v>
      </c>
      <c r="D3348" s="6">
        <v>2500</v>
      </c>
      <c r="E3348" s="8">
        <v>3120</v>
      </c>
      <c r="F3348" t="s">
        <v>8218</v>
      </c>
      <c r="G3348" t="s">
        <v>8223</v>
      </c>
      <c r="H3348" t="s">
        <v>8245</v>
      </c>
      <c r="I3348">
        <v>1445722140</v>
      </c>
      <c r="J3348">
        <v>1443016697</v>
      </c>
      <c r="K3348" t="b">
        <v>1</v>
      </c>
      <c r="L3348">
        <v>84</v>
      </c>
      <c r="M3348" t="b">
        <v>1</v>
      </c>
      <c r="N3348" t="s">
        <v>8269</v>
      </c>
      <c r="O3348" s="12">
        <f t="shared" si="260"/>
        <v>125</v>
      </c>
      <c r="P3348">
        <f t="shared" si="261"/>
        <v>37.14</v>
      </c>
      <c r="Q3348" s="14" t="s">
        <v>8308</v>
      </c>
      <c r="R3348" t="s">
        <v>8309</v>
      </c>
      <c r="S3348" s="20">
        <f t="shared" si="262"/>
        <v>42270.582141203704</v>
      </c>
      <c r="T3348" s="20">
        <f t="shared" si="263"/>
        <v>42301.895138888889</v>
      </c>
      <c r="U3348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10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60"/>
        <v>119</v>
      </c>
      <c r="P3349">
        <f t="shared" si="261"/>
        <v>108.59</v>
      </c>
      <c r="Q3349" s="14" t="s">
        <v>8308</v>
      </c>
      <c r="R3349" t="s">
        <v>8309</v>
      </c>
      <c r="S3349" s="20">
        <f t="shared" si="262"/>
        <v>42484.551550925928</v>
      </c>
      <c r="T3349" s="20">
        <f t="shared" si="263"/>
        <v>42498.875</v>
      </c>
      <c r="U3349">
        <f t="shared" si="264"/>
        <v>2016</v>
      </c>
    </row>
    <row r="3350" spans="1:21" ht="45" x14ac:dyDescent="0.25">
      <c r="A3350">
        <v>3263</v>
      </c>
      <c r="B3350" s="3" t="s">
        <v>3263</v>
      </c>
      <c r="C3350" s="10" t="s">
        <v>7373</v>
      </c>
      <c r="D3350" s="6">
        <v>2500</v>
      </c>
      <c r="E3350" s="8">
        <v>2804.16</v>
      </c>
      <c r="F3350" t="s">
        <v>8218</v>
      </c>
      <c r="G3350" t="s">
        <v>8223</v>
      </c>
      <c r="H3350" t="s">
        <v>8245</v>
      </c>
      <c r="I3350">
        <v>1446238800</v>
      </c>
      <c r="J3350">
        <v>1444220588</v>
      </c>
      <c r="K3350" t="b">
        <v>1</v>
      </c>
      <c r="L3350">
        <v>68</v>
      </c>
      <c r="M3350" t="b">
        <v>1</v>
      </c>
      <c r="N3350" t="s">
        <v>8269</v>
      </c>
      <c r="O3350" s="12">
        <f t="shared" si="260"/>
        <v>112</v>
      </c>
      <c r="P3350">
        <f t="shared" si="261"/>
        <v>41.24</v>
      </c>
      <c r="Q3350" s="14" t="s">
        <v>8308</v>
      </c>
      <c r="R3350" t="s">
        <v>8309</v>
      </c>
      <c r="S3350" s="20">
        <f t="shared" si="262"/>
        <v>42284.516064814816</v>
      </c>
      <c r="T3350" s="20">
        <f t="shared" si="263"/>
        <v>42307.875</v>
      </c>
      <c r="U3350">
        <f t="shared" si="264"/>
        <v>2015</v>
      </c>
    </row>
    <row r="3351" spans="1:21" ht="45" x14ac:dyDescent="0.25">
      <c r="A3351">
        <v>3264</v>
      </c>
      <c r="B3351" s="3" t="s">
        <v>3264</v>
      </c>
      <c r="C3351" s="10" t="s">
        <v>7374</v>
      </c>
      <c r="D3351" s="6">
        <v>2500</v>
      </c>
      <c r="E3351" s="8">
        <v>2575</v>
      </c>
      <c r="F3351" t="s">
        <v>8218</v>
      </c>
      <c r="G3351" t="s">
        <v>8223</v>
      </c>
      <c r="H3351" t="s">
        <v>8245</v>
      </c>
      <c r="I3351">
        <v>1422482400</v>
      </c>
      <c r="J3351">
        <v>1421089938</v>
      </c>
      <c r="K3351" t="b">
        <v>1</v>
      </c>
      <c r="L3351">
        <v>49</v>
      </c>
      <c r="M3351" t="b">
        <v>1</v>
      </c>
      <c r="N3351" t="s">
        <v>8269</v>
      </c>
      <c r="O3351" s="12">
        <f t="shared" si="260"/>
        <v>103</v>
      </c>
      <c r="P3351">
        <f t="shared" si="261"/>
        <v>52.55</v>
      </c>
      <c r="Q3351" s="14" t="s">
        <v>8308</v>
      </c>
      <c r="R3351" t="s">
        <v>8309</v>
      </c>
      <c r="S3351" s="20">
        <f t="shared" si="262"/>
        <v>42016.800208333334</v>
      </c>
      <c r="T3351" s="20">
        <f t="shared" si="263"/>
        <v>42032.916666666672</v>
      </c>
      <c r="U3351">
        <f t="shared" si="264"/>
        <v>2015</v>
      </c>
    </row>
    <row r="3352" spans="1:21" ht="60" hidden="1" x14ac:dyDescent="0.25">
      <c r="A3352">
        <v>3350</v>
      </c>
      <c r="B3352" s="3" t="s">
        <v>3349</v>
      </c>
      <c r="C3352" s="10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60"/>
        <v>104</v>
      </c>
      <c r="P3352">
        <f t="shared" si="261"/>
        <v>71.67</v>
      </c>
      <c r="Q3352" s="14" t="s">
        <v>8308</v>
      </c>
      <c r="R3352" t="s">
        <v>8309</v>
      </c>
      <c r="S3352" s="20">
        <f t="shared" si="262"/>
        <v>42302.701516203699</v>
      </c>
      <c r="T3352" s="20">
        <f t="shared" si="263"/>
        <v>42337.958333333328</v>
      </c>
      <c r="U335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10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60"/>
        <v>101</v>
      </c>
      <c r="P3353">
        <f t="shared" si="261"/>
        <v>93.61</v>
      </c>
      <c r="Q3353" s="14" t="s">
        <v>8308</v>
      </c>
      <c r="R3353" t="s">
        <v>8309</v>
      </c>
      <c r="S3353" s="20">
        <f t="shared" si="262"/>
        <v>41806.395428240743</v>
      </c>
      <c r="T3353" s="20">
        <f t="shared" si="263"/>
        <v>41843.458333333336</v>
      </c>
      <c r="U3353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10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60"/>
        <v>108</v>
      </c>
      <c r="P3354">
        <f t="shared" si="261"/>
        <v>76.8</v>
      </c>
      <c r="Q3354" s="14" t="s">
        <v>8308</v>
      </c>
      <c r="R3354" t="s">
        <v>8309</v>
      </c>
      <c r="S3354" s="20">
        <f t="shared" si="262"/>
        <v>42495.992800925931</v>
      </c>
      <c r="T3354" s="20">
        <f t="shared" si="263"/>
        <v>42552.958333333328</v>
      </c>
      <c r="U3354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10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60"/>
        <v>315</v>
      </c>
      <c r="P3355">
        <f t="shared" si="261"/>
        <v>35.799999999999997</v>
      </c>
      <c r="Q3355" s="14" t="s">
        <v>8308</v>
      </c>
      <c r="R3355" t="s">
        <v>8309</v>
      </c>
      <c r="S3355" s="20">
        <f t="shared" si="262"/>
        <v>42479.432291666672</v>
      </c>
      <c r="T3355" s="20">
        <f t="shared" si="263"/>
        <v>42492.958333333328</v>
      </c>
      <c r="U3355">
        <f t="shared" si="264"/>
        <v>2016</v>
      </c>
    </row>
    <row r="3356" spans="1:21" ht="45" x14ac:dyDescent="0.25">
      <c r="A3356">
        <v>3311</v>
      </c>
      <c r="B3356" s="3" t="s">
        <v>3311</v>
      </c>
      <c r="C3356" s="10" t="s">
        <v>7421</v>
      </c>
      <c r="D3356" s="6">
        <v>2500</v>
      </c>
      <c r="E3356" s="8">
        <v>2746</v>
      </c>
      <c r="F3356" t="s">
        <v>8218</v>
      </c>
      <c r="G3356" t="s">
        <v>8223</v>
      </c>
      <c r="H3356" t="s">
        <v>8245</v>
      </c>
      <c r="I3356">
        <v>1445065210</v>
      </c>
      <c r="J3356">
        <v>1442473210</v>
      </c>
      <c r="K3356" t="b">
        <v>0</v>
      </c>
      <c r="L3356">
        <v>45</v>
      </c>
      <c r="M3356" t="b">
        <v>1</v>
      </c>
      <c r="N3356" t="s">
        <v>8269</v>
      </c>
      <c r="O3356" s="12">
        <f t="shared" si="260"/>
        <v>110</v>
      </c>
      <c r="P3356">
        <f t="shared" si="261"/>
        <v>61.02</v>
      </c>
      <c r="Q3356" s="14" t="s">
        <v>8308</v>
      </c>
      <c r="R3356" t="s">
        <v>8309</v>
      </c>
      <c r="S3356" s="20">
        <f t="shared" si="262"/>
        <v>42264.29178240741</v>
      </c>
      <c r="T3356" s="20">
        <f t="shared" si="263"/>
        <v>42294.29178240741</v>
      </c>
      <c r="U3356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10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60"/>
        <v>126</v>
      </c>
      <c r="P3357">
        <f t="shared" si="261"/>
        <v>147.33000000000001</v>
      </c>
      <c r="Q3357" s="14" t="s">
        <v>8308</v>
      </c>
      <c r="R3357" t="s">
        <v>8309</v>
      </c>
      <c r="S3357" s="20">
        <f t="shared" si="262"/>
        <v>42489.619525462964</v>
      </c>
      <c r="T3357" s="20">
        <f t="shared" si="263"/>
        <v>42500.470138888893</v>
      </c>
      <c r="U3357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10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60"/>
        <v>101</v>
      </c>
      <c r="P3358">
        <f t="shared" si="261"/>
        <v>56.33</v>
      </c>
      <c r="Q3358" s="14" t="s">
        <v>8308</v>
      </c>
      <c r="R3358" t="s">
        <v>8309</v>
      </c>
      <c r="S3358" s="20">
        <f t="shared" si="262"/>
        <v>42536.815648148149</v>
      </c>
      <c r="T3358" s="20">
        <f t="shared" si="263"/>
        <v>42566.815648148149</v>
      </c>
      <c r="U3358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10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60"/>
        <v>101</v>
      </c>
      <c r="P3359">
        <f t="shared" si="261"/>
        <v>96.19</v>
      </c>
      <c r="Q3359" s="14" t="s">
        <v>8308</v>
      </c>
      <c r="R3359" t="s">
        <v>8309</v>
      </c>
      <c r="S3359" s="20">
        <f t="shared" si="262"/>
        <v>41822.417939814812</v>
      </c>
      <c r="T3359" s="20">
        <f t="shared" si="263"/>
        <v>41852.417939814812</v>
      </c>
      <c r="U3359">
        <f t="shared" si="264"/>
        <v>2014</v>
      </c>
    </row>
    <row r="3360" spans="1:21" ht="60" x14ac:dyDescent="0.25">
      <c r="A3360">
        <v>3312</v>
      </c>
      <c r="B3360" s="3" t="s">
        <v>3312</v>
      </c>
      <c r="C3360" s="10" t="s">
        <v>7422</v>
      </c>
      <c r="D3360" s="6">
        <v>2500</v>
      </c>
      <c r="E3360" s="8">
        <v>2501</v>
      </c>
      <c r="F3360" t="s">
        <v>8218</v>
      </c>
      <c r="G3360" t="s">
        <v>8223</v>
      </c>
      <c r="H3360" t="s">
        <v>8245</v>
      </c>
      <c r="I3360">
        <v>1478901600</v>
      </c>
      <c r="J3360">
        <v>1477077946</v>
      </c>
      <c r="K3360" t="b">
        <v>0</v>
      </c>
      <c r="L3360">
        <v>41</v>
      </c>
      <c r="M3360" t="b">
        <v>1</v>
      </c>
      <c r="N3360" t="s">
        <v>8269</v>
      </c>
      <c r="O3360" s="12">
        <f t="shared" si="260"/>
        <v>100</v>
      </c>
      <c r="P3360">
        <f t="shared" si="261"/>
        <v>61</v>
      </c>
      <c r="Q3360" s="14" t="s">
        <v>8308</v>
      </c>
      <c r="R3360" t="s">
        <v>8309</v>
      </c>
      <c r="S3360" s="20">
        <f t="shared" si="262"/>
        <v>42664.809560185182</v>
      </c>
      <c r="T3360" s="20">
        <f t="shared" si="263"/>
        <v>42685.916666666672</v>
      </c>
      <c r="U3360">
        <f t="shared" si="264"/>
        <v>2016</v>
      </c>
    </row>
    <row r="3361" spans="1:21" ht="45" x14ac:dyDescent="0.25">
      <c r="A3361">
        <v>3320</v>
      </c>
      <c r="B3361" s="3" t="s">
        <v>3320</v>
      </c>
      <c r="C3361" s="10" t="s">
        <v>7430</v>
      </c>
      <c r="D3361" s="6">
        <v>2500</v>
      </c>
      <c r="E3361" s="8">
        <v>2525</v>
      </c>
      <c r="F3361" t="s">
        <v>8218</v>
      </c>
      <c r="G3361" t="s">
        <v>8223</v>
      </c>
      <c r="H3361" t="s">
        <v>8245</v>
      </c>
      <c r="I3361">
        <v>1466557557</v>
      </c>
      <c r="J3361">
        <v>1463965557</v>
      </c>
      <c r="K3361" t="b">
        <v>0</v>
      </c>
      <c r="L3361">
        <v>38</v>
      </c>
      <c r="M3361" t="b">
        <v>1</v>
      </c>
      <c r="N3361" t="s">
        <v>8269</v>
      </c>
      <c r="O3361" s="12">
        <f t="shared" si="260"/>
        <v>101</v>
      </c>
      <c r="P3361">
        <f t="shared" si="261"/>
        <v>66.45</v>
      </c>
      <c r="Q3361" s="14" t="s">
        <v>8308</v>
      </c>
      <c r="R3361" t="s">
        <v>8309</v>
      </c>
      <c r="S3361" s="20">
        <f t="shared" si="262"/>
        <v>42513.045798611114</v>
      </c>
      <c r="T3361" s="20">
        <f t="shared" si="263"/>
        <v>42543.045798611114</v>
      </c>
      <c r="U3361">
        <f t="shared" si="264"/>
        <v>2016</v>
      </c>
    </row>
    <row r="3362" spans="1:21" ht="30" hidden="1" x14ac:dyDescent="0.25">
      <c r="A3362">
        <v>3360</v>
      </c>
      <c r="B3362" s="3" t="s">
        <v>3359</v>
      </c>
      <c r="C3362" s="10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60"/>
        <v>101</v>
      </c>
      <c r="P3362">
        <f t="shared" si="261"/>
        <v>126.72</v>
      </c>
      <c r="Q3362" s="14" t="s">
        <v>8308</v>
      </c>
      <c r="R3362" t="s">
        <v>8309</v>
      </c>
      <c r="S3362" s="20">
        <f t="shared" si="262"/>
        <v>42697.082673611112</v>
      </c>
      <c r="T3362" s="20">
        <f t="shared" si="263"/>
        <v>42718.665972222225</v>
      </c>
      <c r="U3362">
        <f t="shared" si="264"/>
        <v>2016</v>
      </c>
    </row>
    <row r="3363" spans="1:21" ht="60" x14ac:dyDescent="0.25">
      <c r="A3363">
        <v>3365</v>
      </c>
      <c r="B3363" s="3" t="s">
        <v>3364</v>
      </c>
      <c r="C3363" s="10" t="s">
        <v>7475</v>
      </c>
      <c r="D3363" s="6">
        <v>2500</v>
      </c>
      <c r="E3363" s="8">
        <v>2600</v>
      </c>
      <c r="F3363" t="s">
        <v>8218</v>
      </c>
      <c r="G3363" t="s">
        <v>8223</v>
      </c>
      <c r="H3363" t="s">
        <v>8245</v>
      </c>
      <c r="I3363">
        <v>1449973592</v>
      </c>
      <c r="J3363">
        <v>1447381592</v>
      </c>
      <c r="K3363" t="b">
        <v>0</v>
      </c>
      <c r="L3363">
        <v>3</v>
      </c>
      <c r="M3363" t="b">
        <v>1</v>
      </c>
      <c r="N3363" t="s">
        <v>8269</v>
      </c>
      <c r="O3363" s="12">
        <f t="shared" si="260"/>
        <v>104</v>
      </c>
      <c r="P3363">
        <f t="shared" si="261"/>
        <v>866.67</v>
      </c>
      <c r="Q3363" s="14" t="s">
        <v>8308</v>
      </c>
      <c r="R3363" t="s">
        <v>8309</v>
      </c>
      <c r="S3363" s="20">
        <f t="shared" si="262"/>
        <v>42321.101759259262</v>
      </c>
      <c r="T3363" s="20">
        <f t="shared" si="263"/>
        <v>42351.101759259262</v>
      </c>
      <c r="U3363">
        <f t="shared" si="264"/>
        <v>2015</v>
      </c>
    </row>
    <row r="3364" spans="1:21" ht="60" x14ac:dyDescent="0.25">
      <c r="A3364">
        <v>3441</v>
      </c>
      <c r="B3364" s="3" t="s">
        <v>3440</v>
      </c>
      <c r="C3364" s="10" t="s">
        <v>7551</v>
      </c>
      <c r="D3364" s="6">
        <v>2500</v>
      </c>
      <c r="E3364" s="8">
        <v>2565</v>
      </c>
      <c r="F3364" t="s">
        <v>8218</v>
      </c>
      <c r="G3364" t="s">
        <v>8223</v>
      </c>
      <c r="H3364" t="s">
        <v>8245</v>
      </c>
      <c r="I3364">
        <v>1447445820</v>
      </c>
      <c r="J3364">
        <v>1445077121</v>
      </c>
      <c r="K3364" t="b">
        <v>0</v>
      </c>
      <c r="L3364">
        <v>43</v>
      </c>
      <c r="M3364" t="b">
        <v>1</v>
      </c>
      <c r="N3364" t="s">
        <v>8269</v>
      </c>
      <c r="O3364" s="12">
        <f t="shared" si="260"/>
        <v>103</v>
      </c>
      <c r="P3364">
        <f t="shared" si="261"/>
        <v>59.65</v>
      </c>
      <c r="Q3364" s="14" t="s">
        <v>8308</v>
      </c>
      <c r="R3364" t="s">
        <v>8309</v>
      </c>
      <c r="S3364" s="20">
        <f t="shared" si="262"/>
        <v>42294.429641203707</v>
      </c>
      <c r="T3364" s="20">
        <f t="shared" si="263"/>
        <v>42321.845138888893</v>
      </c>
      <c r="U3364">
        <f t="shared" si="264"/>
        <v>2015</v>
      </c>
    </row>
    <row r="3365" spans="1:21" ht="60" x14ac:dyDescent="0.25">
      <c r="A3365">
        <v>3484</v>
      </c>
      <c r="B3365" s="3" t="s">
        <v>3483</v>
      </c>
      <c r="C3365" s="10" t="s">
        <v>7594</v>
      </c>
      <c r="D3365" s="6">
        <v>2500</v>
      </c>
      <c r="E3365" s="8">
        <v>2856</v>
      </c>
      <c r="F3365" t="s">
        <v>8218</v>
      </c>
      <c r="G3365" t="s">
        <v>8223</v>
      </c>
      <c r="H3365" t="s">
        <v>8245</v>
      </c>
      <c r="I3365">
        <v>1466014499</v>
      </c>
      <c r="J3365">
        <v>1463422499</v>
      </c>
      <c r="K3365" t="b">
        <v>0</v>
      </c>
      <c r="L3365">
        <v>44</v>
      </c>
      <c r="M3365" t="b">
        <v>1</v>
      </c>
      <c r="N3365" t="s">
        <v>8269</v>
      </c>
      <c r="O3365" s="12">
        <f t="shared" si="260"/>
        <v>114</v>
      </c>
      <c r="P3365">
        <f t="shared" si="261"/>
        <v>64.91</v>
      </c>
      <c r="Q3365" s="14" t="s">
        <v>8308</v>
      </c>
      <c r="R3365" t="s">
        <v>8309</v>
      </c>
      <c r="S3365" s="20">
        <f t="shared" si="262"/>
        <v>42506.760405092587</v>
      </c>
      <c r="T3365" s="20">
        <f t="shared" si="263"/>
        <v>42536.760405092587</v>
      </c>
      <c r="U3365">
        <f t="shared" si="264"/>
        <v>2016</v>
      </c>
    </row>
    <row r="3366" spans="1:21" ht="60" hidden="1" x14ac:dyDescent="0.25">
      <c r="A3366">
        <v>3364</v>
      </c>
      <c r="B3366" s="3" t="s">
        <v>3363</v>
      </c>
      <c r="C3366" s="10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60"/>
        <v>106</v>
      </c>
      <c r="P3366">
        <f t="shared" si="261"/>
        <v>44.14</v>
      </c>
      <c r="Q3366" s="14" t="s">
        <v>8308</v>
      </c>
      <c r="R3366" t="s">
        <v>8309</v>
      </c>
      <c r="S3366" s="20">
        <f t="shared" si="262"/>
        <v>42422.977418981478</v>
      </c>
      <c r="T3366" s="20">
        <f t="shared" si="263"/>
        <v>42444.875</v>
      </c>
      <c r="U3366">
        <f t="shared" si="264"/>
        <v>2016</v>
      </c>
    </row>
    <row r="3367" spans="1:21" ht="90" x14ac:dyDescent="0.25">
      <c r="A3367">
        <v>3505</v>
      </c>
      <c r="B3367" s="3" t="s">
        <v>3504</v>
      </c>
      <c r="C3367" s="10" t="s">
        <v>7615</v>
      </c>
      <c r="D3367" s="6">
        <v>2500</v>
      </c>
      <c r="E3367" s="8">
        <v>2594</v>
      </c>
      <c r="F3367" t="s">
        <v>8218</v>
      </c>
      <c r="G3367" t="s">
        <v>8223</v>
      </c>
      <c r="H3367" t="s">
        <v>8245</v>
      </c>
      <c r="I3367">
        <v>1399953600</v>
      </c>
      <c r="J3367">
        <v>1398983245</v>
      </c>
      <c r="K3367" t="b">
        <v>0</v>
      </c>
      <c r="L3367">
        <v>39</v>
      </c>
      <c r="M3367" t="b">
        <v>1</v>
      </c>
      <c r="N3367" t="s">
        <v>8269</v>
      </c>
      <c r="O3367" s="12">
        <f t="shared" si="260"/>
        <v>104</v>
      </c>
      <c r="P3367">
        <f t="shared" si="261"/>
        <v>66.510000000000005</v>
      </c>
      <c r="Q3367" s="14" t="s">
        <v>8308</v>
      </c>
      <c r="R3367" t="s">
        <v>8309</v>
      </c>
      <c r="S3367" s="20">
        <f t="shared" si="262"/>
        <v>41760.935706018521</v>
      </c>
      <c r="T3367" s="20">
        <f t="shared" si="263"/>
        <v>41772.166666666664</v>
      </c>
      <c r="U3367">
        <f t="shared" si="264"/>
        <v>2014</v>
      </c>
    </row>
    <row r="3368" spans="1:21" ht="60" x14ac:dyDescent="0.25">
      <c r="A3368">
        <v>3516</v>
      </c>
      <c r="B3368" s="3" t="s">
        <v>3515</v>
      </c>
      <c r="C3368" s="10" t="s">
        <v>7626</v>
      </c>
      <c r="D3368" s="6">
        <v>2500</v>
      </c>
      <c r="E3368" s="8">
        <v>2500</v>
      </c>
      <c r="F3368" t="s">
        <v>8218</v>
      </c>
      <c r="G3368" t="s">
        <v>8223</v>
      </c>
      <c r="H3368" t="s">
        <v>8245</v>
      </c>
      <c r="I3368">
        <v>1410145200</v>
      </c>
      <c r="J3368">
        <v>1407197670</v>
      </c>
      <c r="K3368" t="b">
        <v>0</v>
      </c>
      <c r="L3368">
        <v>11</v>
      </c>
      <c r="M3368" t="b">
        <v>1</v>
      </c>
      <c r="N3368" t="s">
        <v>8269</v>
      </c>
      <c r="O3368" s="12">
        <f t="shared" si="260"/>
        <v>100</v>
      </c>
      <c r="P3368">
        <f t="shared" si="261"/>
        <v>227.27</v>
      </c>
      <c r="Q3368" s="14" t="s">
        <v>8308</v>
      </c>
      <c r="R3368" t="s">
        <v>8309</v>
      </c>
      <c r="S3368" s="20">
        <f t="shared" si="262"/>
        <v>41856.010069444441</v>
      </c>
      <c r="T3368" s="20">
        <f t="shared" si="263"/>
        <v>41890.125</v>
      </c>
      <c r="U3368">
        <f t="shared" si="264"/>
        <v>2014</v>
      </c>
    </row>
    <row r="3369" spans="1:21" ht="60" hidden="1" x14ac:dyDescent="0.25">
      <c r="A3369">
        <v>3367</v>
      </c>
      <c r="B3369" s="3" t="s">
        <v>3366</v>
      </c>
      <c r="C3369" s="10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60"/>
        <v>119</v>
      </c>
      <c r="P3369">
        <f t="shared" si="261"/>
        <v>29.67</v>
      </c>
      <c r="Q3369" s="14" t="s">
        <v>8308</v>
      </c>
      <c r="R3369" t="s">
        <v>8309</v>
      </c>
      <c r="S3369" s="20">
        <f t="shared" si="262"/>
        <v>42192.933958333335</v>
      </c>
      <c r="T3369" s="20">
        <f t="shared" si="263"/>
        <v>42217.933958333335</v>
      </c>
      <c r="U3369">
        <f t="shared" si="264"/>
        <v>2015</v>
      </c>
    </row>
    <row r="3370" spans="1:21" ht="45" x14ac:dyDescent="0.25">
      <c r="A3370">
        <v>3544</v>
      </c>
      <c r="B3370" s="3" t="s">
        <v>3543</v>
      </c>
      <c r="C3370" s="10" t="s">
        <v>7654</v>
      </c>
      <c r="D3370" s="6">
        <v>2500</v>
      </c>
      <c r="E3370" s="8">
        <v>2500</v>
      </c>
      <c r="F3370" t="s">
        <v>8218</v>
      </c>
      <c r="G3370" t="s">
        <v>8223</v>
      </c>
      <c r="H3370" t="s">
        <v>8245</v>
      </c>
      <c r="I3370">
        <v>1425758257</v>
      </c>
      <c r="J3370">
        <v>1423166257</v>
      </c>
      <c r="K3370" t="b">
        <v>0</v>
      </c>
      <c r="L3370">
        <v>24</v>
      </c>
      <c r="M3370" t="b">
        <v>1</v>
      </c>
      <c r="N3370" t="s">
        <v>8269</v>
      </c>
      <c r="O3370" s="12">
        <f t="shared" si="260"/>
        <v>100</v>
      </c>
      <c r="P3370">
        <f t="shared" si="261"/>
        <v>104.17</v>
      </c>
      <c r="Q3370" s="14" t="s">
        <v>8308</v>
      </c>
      <c r="R3370" t="s">
        <v>8309</v>
      </c>
      <c r="S3370" s="20">
        <f t="shared" si="262"/>
        <v>42040.831678240742</v>
      </c>
      <c r="T3370" s="20">
        <f t="shared" si="263"/>
        <v>42070.831678240742</v>
      </c>
      <c r="U3370">
        <f t="shared" si="264"/>
        <v>2015</v>
      </c>
    </row>
    <row r="3371" spans="1:21" ht="45" hidden="1" x14ac:dyDescent="0.25">
      <c r="A3371">
        <v>3369</v>
      </c>
      <c r="B3371" s="3" t="s">
        <v>3368</v>
      </c>
      <c r="C3371" s="10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60"/>
        <v>104</v>
      </c>
      <c r="P3371">
        <f t="shared" si="261"/>
        <v>96.2</v>
      </c>
      <c r="Q3371" s="14" t="s">
        <v>8308</v>
      </c>
      <c r="R3371" t="s">
        <v>8309</v>
      </c>
      <c r="S3371" s="20">
        <f t="shared" si="262"/>
        <v>42690.041435185187</v>
      </c>
      <c r="T3371" s="20">
        <f t="shared" si="263"/>
        <v>42750.041435185187</v>
      </c>
      <c r="U3371">
        <f t="shared" si="264"/>
        <v>2016</v>
      </c>
    </row>
    <row r="3372" spans="1:21" ht="120" x14ac:dyDescent="0.25">
      <c r="A3372">
        <v>3561</v>
      </c>
      <c r="B3372" s="3" t="s">
        <v>3560</v>
      </c>
      <c r="C3372" s="10" t="s">
        <v>7671</v>
      </c>
      <c r="D3372" s="6">
        <v>2500</v>
      </c>
      <c r="E3372" s="8">
        <v>2560</v>
      </c>
      <c r="F3372" t="s">
        <v>8218</v>
      </c>
      <c r="G3372" t="s">
        <v>8223</v>
      </c>
      <c r="H3372" t="s">
        <v>8245</v>
      </c>
      <c r="I3372">
        <v>1438799760</v>
      </c>
      <c r="J3372">
        <v>1437236378</v>
      </c>
      <c r="K3372" t="b">
        <v>0</v>
      </c>
      <c r="L3372">
        <v>54</v>
      </c>
      <c r="M3372" t="b">
        <v>1</v>
      </c>
      <c r="N3372" t="s">
        <v>8269</v>
      </c>
      <c r="O3372" s="12">
        <f t="shared" si="260"/>
        <v>102</v>
      </c>
      <c r="P3372">
        <f t="shared" si="261"/>
        <v>47.41</v>
      </c>
      <c r="Q3372" s="14" t="s">
        <v>8308</v>
      </c>
      <c r="R3372" t="s">
        <v>8309</v>
      </c>
      <c r="S3372" s="20">
        <f t="shared" si="262"/>
        <v>42203.680300925931</v>
      </c>
      <c r="T3372" s="20">
        <f t="shared" si="263"/>
        <v>42221.774999999994</v>
      </c>
      <c r="U3372">
        <f t="shared" si="264"/>
        <v>2015</v>
      </c>
    </row>
    <row r="3373" spans="1:21" ht="30" x14ac:dyDescent="0.25">
      <c r="A3373">
        <v>3597</v>
      </c>
      <c r="B3373" s="3" t="s">
        <v>3596</v>
      </c>
      <c r="C3373" s="10" t="s">
        <v>7707</v>
      </c>
      <c r="D3373" s="6">
        <v>2500</v>
      </c>
      <c r="E3373" s="8">
        <v>2565</v>
      </c>
      <c r="F3373" t="s">
        <v>8218</v>
      </c>
      <c r="G3373" t="s">
        <v>8223</v>
      </c>
      <c r="H3373" t="s">
        <v>8245</v>
      </c>
      <c r="I3373">
        <v>1456984740</v>
      </c>
      <c r="J3373">
        <v>1455717790</v>
      </c>
      <c r="K3373" t="b">
        <v>0</v>
      </c>
      <c r="L3373">
        <v>33</v>
      </c>
      <c r="M3373" t="b">
        <v>1</v>
      </c>
      <c r="N3373" t="s">
        <v>8269</v>
      </c>
      <c r="O3373" s="12">
        <f t="shared" si="260"/>
        <v>103</v>
      </c>
      <c r="P3373">
        <f t="shared" si="261"/>
        <v>77.73</v>
      </c>
      <c r="Q3373" s="14" t="s">
        <v>8308</v>
      </c>
      <c r="R3373" t="s">
        <v>8309</v>
      </c>
      <c r="S3373" s="20">
        <f t="shared" si="262"/>
        <v>42417.585532407407</v>
      </c>
      <c r="T3373" s="20">
        <f t="shared" si="263"/>
        <v>42432.249305555553</v>
      </c>
      <c r="U3373">
        <f t="shared" si="264"/>
        <v>2016</v>
      </c>
    </row>
    <row r="3374" spans="1:21" ht="45" x14ac:dyDescent="0.25">
      <c r="A3374">
        <v>3614</v>
      </c>
      <c r="B3374" s="3" t="s">
        <v>3439</v>
      </c>
      <c r="C3374" s="10" t="s">
        <v>7724</v>
      </c>
      <c r="D3374" s="6">
        <v>2500</v>
      </c>
      <c r="E3374" s="8">
        <v>2520</v>
      </c>
      <c r="F3374" t="s">
        <v>8218</v>
      </c>
      <c r="G3374" t="s">
        <v>8223</v>
      </c>
      <c r="H3374" t="s">
        <v>8245</v>
      </c>
      <c r="I3374">
        <v>1434675616</v>
      </c>
      <c r="J3374">
        <v>1432083616</v>
      </c>
      <c r="K3374" t="b">
        <v>0</v>
      </c>
      <c r="L3374">
        <v>71</v>
      </c>
      <c r="M3374" t="b">
        <v>1</v>
      </c>
      <c r="N3374" t="s">
        <v>8269</v>
      </c>
      <c r="O3374" s="12">
        <f t="shared" si="260"/>
        <v>101</v>
      </c>
      <c r="P3374">
        <f t="shared" si="261"/>
        <v>35.49</v>
      </c>
      <c r="Q3374" s="14" t="s">
        <v>8308</v>
      </c>
      <c r="R3374" t="s">
        <v>8309</v>
      </c>
      <c r="S3374" s="20">
        <f t="shared" si="262"/>
        <v>42144.041851851856</v>
      </c>
      <c r="T3374" s="20">
        <f t="shared" si="263"/>
        <v>42174.041851851856</v>
      </c>
      <c r="U3374">
        <f t="shared" si="264"/>
        <v>2015</v>
      </c>
    </row>
    <row r="3375" spans="1:21" ht="60" hidden="1" x14ac:dyDescent="0.25">
      <c r="A3375">
        <v>3373</v>
      </c>
      <c r="B3375" s="3" t="s">
        <v>3372</v>
      </c>
      <c r="C3375" s="10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60"/>
        <v>100</v>
      </c>
      <c r="P3375">
        <f t="shared" si="261"/>
        <v>66.83</v>
      </c>
      <c r="Q3375" s="14" t="s">
        <v>8308</v>
      </c>
      <c r="R3375" t="s">
        <v>8309</v>
      </c>
      <c r="S3375" s="20">
        <f t="shared" si="262"/>
        <v>42179.854629629626</v>
      </c>
      <c r="T3375" s="20">
        <f t="shared" si="263"/>
        <v>42203.666666666672</v>
      </c>
      <c r="U3375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10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60"/>
        <v>107</v>
      </c>
      <c r="P3376">
        <f t="shared" si="261"/>
        <v>71.73</v>
      </c>
      <c r="Q3376" s="14" t="s">
        <v>8308</v>
      </c>
      <c r="R3376" t="s">
        <v>8309</v>
      </c>
      <c r="S3376" s="20">
        <f t="shared" si="262"/>
        <v>42275.731666666667</v>
      </c>
      <c r="T3376" s="20">
        <f t="shared" si="263"/>
        <v>42305.731666666667</v>
      </c>
      <c r="U3376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10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60"/>
        <v>100</v>
      </c>
      <c r="P3377">
        <f t="shared" si="261"/>
        <v>176.47</v>
      </c>
      <c r="Q3377" s="14" t="s">
        <v>8308</v>
      </c>
      <c r="R3377" t="s">
        <v>8309</v>
      </c>
      <c r="S3377" s="20">
        <f t="shared" si="262"/>
        <v>41765.610798611109</v>
      </c>
      <c r="T3377" s="20">
        <f t="shared" si="263"/>
        <v>41777.610798611109</v>
      </c>
      <c r="U3377">
        <f t="shared" si="264"/>
        <v>2014</v>
      </c>
    </row>
    <row r="3378" spans="1:21" ht="45" x14ac:dyDescent="0.25">
      <c r="A3378">
        <v>3623</v>
      </c>
      <c r="B3378" s="3" t="s">
        <v>3621</v>
      </c>
      <c r="C3378" s="10" t="s">
        <v>7733</v>
      </c>
      <c r="D3378" s="6">
        <v>2500</v>
      </c>
      <c r="E3378" s="8">
        <v>3000</v>
      </c>
      <c r="F3378" t="s">
        <v>8218</v>
      </c>
      <c r="G3378" t="s">
        <v>8223</v>
      </c>
      <c r="H3378" t="s">
        <v>8245</v>
      </c>
      <c r="I3378">
        <v>1406358000</v>
      </c>
      <c r="J3378">
        <v>1404841270</v>
      </c>
      <c r="K3378" t="b">
        <v>0</v>
      </c>
      <c r="L3378">
        <v>34</v>
      </c>
      <c r="M3378" t="b">
        <v>1</v>
      </c>
      <c r="N3378" t="s">
        <v>8269</v>
      </c>
      <c r="O3378" s="12">
        <f t="shared" si="260"/>
        <v>120</v>
      </c>
      <c r="P3378">
        <f t="shared" si="261"/>
        <v>88.24</v>
      </c>
      <c r="Q3378" s="14" t="s">
        <v>8308</v>
      </c>
      <c r="R3378" t="s">
        <v>8309</v>
      </c>
      <c r="S3378" s="20">
        <f t="shared" si="262"/>
        <v>41828.736921296295</v>
      </c>
      <c r="T3378" s="20">
        <f t="shared" si="263"/>
        <v>41846.291666666664</v>
      </c>
      <c r="U3378">
        <f t="shared" si="264"/>
        <v>2014</v>
      </c>
    </row>
    <row r="3379" spans="1:21" ht="60" hidden="1" x14ac:dyDescent="0.25">
      <c r="A3379">
        <v>3377</v>
      </c>
      <c r="B3379" s="3" t="s">
        <v>3376</v>
      </c>
      <c r="C3379" s="10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60"/>
        <v>101</v>
      </c>
      <c r="P3379">
        <f t="shared" si="261"/>
        <v>104.99</v>
      </c>
      <c r="Q3379" s="14" t="s">
        <v>8308</v>
      </c>
      <c r="R3379" t="s">
        <v>8309</v>
      </c>
      <c r="S3379" s="20">
        <f t="shared" si="262"/>
        <v>42053.732627314821</v>
      </c>
      <c r="T3379" s="20">
        <f t="shared" si="263"/>
        <v>42083.705555555556</v>
      </c>
      <c r="U3379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10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60"/>
        <v>108</v>
      </c>
      <c r="P3380">
        <f t="shared" si="261"/>
        <v>28.19</v>
      </c>
      <c r="Q3380" s="14" t="s">
        <v>8308</v>
      </c>
      <c r="R3380" t="s">
        <v>8309</v>
      </c>
      <c r="S3380" s="20">
        <f t="shared" si="262"/>
        <v>41858.355393518519</v>
      </c>
      <c r="T3380" s="20">
        <f t="shared" si="263"/>
        <v>41882.547222222223</v>
      </c>
      <c r="U3380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10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60"/>
        <v>104</v>
      </c>
      <c r="P3381">
        <f t="shared" si="261"/>
        <v>54.55</v>
      </c>
      <c r="Q3381" s="14" t="s">
        <v>8308</v>
      </c>
      <c r="R3381" t="s">
        <v>8309</v>
      </c>
      <c r="S3381" s="20">
        <f t="shared" si="262"/>
        <v>42225.513888888891</v>
      </c>
      <c r="T3381" s="20">
        <f t="shared" si="263"/>
        <v>42242.958333333328</v>
      </c>
      <c r="U3381">
        <f t="shared" si="264"/>
        <v>2015</v>
      </c>
    </row>
    <row r="3382" spans="1:21" ht="60" x14ac:dyDescent="0.25">
      <c r="A3382">
        <v>3699</v>
      </c>
      <c r="B3382" s="3" t="s">
        <v>3696</v>
      </c>
      <c r="C3382" s="10" t="s">
        <v>7809</v>
      </c>
      <c r="D3382" s="6">
        <v>2500</v>
      </c>
      <c r="E3382" s="8">
        <v>2520</v>
      </c>
      <c r="F3382" t="s">
        <v>8218</v>
      </c>
      <c r="G3382" t="s">
        <v>8223</v>
      </c>
      <c r="H3382" t="s">
        <v>8245</v>
      </c>
      <c r="I3382">
        <v>1413383216</v>
      </c>
      <c r="J3382">
        <v>1410791216</v>
      </c>
      <c r="K3382" t="b">
        <v>0</v>
      </c>
      <c r="L3382">
        <v>40</v>
      </c>
      <c r="M3382" t="b">
        <v>1</v>
      </c>
      <c r="N3382" t="s">
        <v>8269</v>
      </c>
      <c r="O3382" s="12">
        <f t="shared" si="260"/>
        <v>101</v>
      </c>
      <c r="P3382">
        <f t="shared" si="261"/>
        <v>63</v>
      </c>
      <c r="Q3382" s="14" t="s">
        <v>8308</v>
      </c>
      <c r="R3382" t="s">
        <v>8309</v>
      </c>
      <c r="S3382" s="20">
        <f t="shared" si="262"/>
        <v>41897.602037037039</v>
      </c>
      <c r="T3382" s="20">
        <f t="shared" si="263"/>
        <v>41927.602037037039</v>
      </c>
      <c r="U3382">
        <f t="shared" si="264"/>
        <v>2014</v>
      </c>
    </row>
    <row r="3383" spans="1:21" ht="60" x14ac:dyDescent="0.25">
      <c r="A3383">
        <v>3823</v>
      </c>
      <c r="B3383" s="3" t="s">
        <v>3820</v>
      </c>
      <c r="C3383" s="10" t="s">
        <v>7932</v>
      </c>
      <c r="D3383" s="6">
        <v>2500</v>
      </c>
      <c r="E3383" s="8">
        <v>2650</v>
      </c>
      <c r="F3383" t="s">
        <v>8218</v>
      </c>
      <c r="G3383" t="s">
        <v>8223</v>
      </c>
      <c r="H3383" t="s">
        <v>8245</v>
      </c>
      <c r="I3383">
        <v>1437364740</v>
      </c>
      <c r="J3383">
        <v>1434405044</v>
      </c>
      <c r="K3383" t="b">
        <v>0</v>
      </c>
      <c r="L3383">
        <v>41</v>
      </c>
      <c r="M3383" t="b">
        <v>1</v>
      </c>
      <c r="N3383" t="s">
        <v>8269</v>
      </c>
      <c r="O3383" s="12">
        <f t="shared" si="260"/>
        <v>106</v>
      </c>
      <c r="P3383">
        <f t="shared" si="261"/>
        <v>64.63</v>
      </c>
      <c r="Q3383" s="14" t="s">
        <v>8308</v>
      </c>
      <c r="R3383" t="s">
        <v>8309</v>
      </c>
      <c r="S3383" s="20">
        <f t="shared" si="262"/>
        <v>42170.910231481481</v>
      </c>
      <c r="T3383" s="20">
        <f t="shared" si="263"/>
        <v>42205.165972222225</v>
      </c>
      <c r="U3383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10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60"/>
        <v>101</v>
      </c>
      <c r="P3384">
        <f t="shared" si="261"/>
        <v>76.650000000000006</v>
      </c>
      <c r="Q3384" s="14" t="s">
        <v>8308</v>
      </c>
      <c r="R3384" t="s">
        <v>8309</v>
      </c>
      <c r="S3384" s="20">
        <f t="shared" si="262"/>
        <v>42559.431203703702</v>
      </c>
      <c r="T3384" s="20">
        <f t="shared" si="263"/>
        <v>42583.957638888889</v>
      </c>
      <c r="U3384">
        <f t="shared" si="264"/>
        <v>2016</v>
      </c>
    </row>
    <row r="3385" spans="1:21" ht="45" hidden="1" x14ac:dyDescent="0.25">
      <c r="A3385">
        <v>3859</v>
      </c>
      <c r="B3385" s="3" t="s">
        <v>3856</v>
      </c>
      <c r="C3385" s="10" t="s">
        <v>7968</v>
      </c>
      <c r="D3385" s="6">
        <v>2500</v>
      </c>
      <c r="E3385" s="8">
        <v>1</v>
      </c>
      <c r="F3385" t="s">
        <v>8220</v>
      </c>
      <c r="G3385" t="s">
        <v>8223</v>
      </c>
      <c r="H3385" t="s">
        <v>8245</v>
      </c>
      <c r="I3385">
        <v>1403730000</v>
      </c>
      <c r="J3385">
        <v>1401485207</v>
      </c>
      <c r="K3385" t="b">
        <v>0</v>
      </c>
      <c r="L3385">
        <v>1</v>
      </c>
      <c r="M3385" t="b">
        <v>0</v>
      </c>
      <c r="N3385" t="s">
        <v>8269</v>
      </c>
      <c r="O3385" s="12">
        <f t="shared" si="260"/>
        <v>0</v>
      </c>
      <c r="P3385">
        <f t="shared" si="261"/>
        <v>1</v>
      </c>
      <c r="Q3385" s="14" t="s">
        <v>8308</v>
      </c>
      <c r="R3385" t="s">
        <v>8309</v>
      </c>
      <c r="S3385" s="20">
        <f t="shared" si="262"/>
        <v>41789.893599537041</v>
      </c>
      <c r="T3385" s="20">
        <f t="shared" si="263"/>
        <v>41815.875</v>
      </c>
      <c r="U3385">
        <f t="shared" si="264"/>
        <v>2014</v>
      </c>
    </row>
    <row r="3386" spans="1:21" ht="45" hidden="1" x14ac:dyDescent="0.25">
      <c r="A3386">
        <v>3900</v>
      </c>
      <c r="B3386" s="3" t="s">
        <v>3897</v>
      </c>
      <c r="C3386" s="10" t="s">
        <v>8008</v>
      </c>
      <c r="D3386" s="6">
        <v>2500</v>
      </c>
      <c r="E3386" s="8">
        <v>135</v>
      </c>
      <c r="F3386" t="s">
        <v>8220</v>
      </c>
      <c r="G3386" t="s">
        <v>8223</v>
      </c>
      <c r="H3386" t="s">
        <v>8245</v>
      </c>
      <c r="I3386">
        <v>1433988791</v>
      </c>
      <c r="J3386">
        <v>1431396791</v>
      </c>
      <c r="K3386" t="b">
        <v>0</v>
      </c>
      <c r="L3386">
        <v>5</v>
      </c>
      <c r="M3386" t="b">
        <v>0</v>
      </c>
      <c r="N3386" t="s">
        <v>8269</v>
      </c>
      <c r="O3386" s="12">
        <f t="shared" si="260"/>
        <v>5</v>
      </c>
      <c r="P3386">
        <f t="shared" si="261"/>
        <v>27</v>
      </c>
      <c r="Q3386" s="14" t="s">
        <v>8308</v>
      </c>
      <c r="R3386" t="s">
        <v>8309</v>
      </c>
      <c r="S3386" s="20">
        <f t="shared" si="262"/>
        <v>42136.092488425929</v>
      </c>
      <c r="T3386" s="20">
        <f t="shared" si="263"/>
        <v>42166.092488425929</v>
      </c>
      <c r="U3386">
        <f t="shared" si="264"/>
        <v>2015</v>
      </c>
    </row>
    <row r="3387" spans="1:21" ht="60" hidden="1" x14ac:dyDescent="0.25">
      <c r="A3387">
        <v>3980</v>
      </c>
      <c r="B3387" s="3" t="s">
        <v>3977</v>
      </c>
      <c r="C3387" s="10" t="s">
        <v>8087</v>
      </c>
      <c r="D3387" s="6">
        <v>2500</v>
      </c>
      <c r="E3387" s="8">
        <v>450</v>
      </c>
      <c r="F3387" t="s">
        <v>8220</v>
      </c>
      <c r="G3387" t="s">
        <v>8223</v>
      </c>
      <c r="H3387" t="s">
        <v>8245</v>
      </c>
      <c r="I3387">
        <v>1404570147</v>
      </c>
      <c r="J3387">
        <v>1401978147</v>
      </c>
      <c r="K3387" t="b">
        <v>0</v>
      </c>
      <c r="L3387">
        <v>7</v>
      </c>
      <c r="M3387" t="b">
        <v>0</v>
      </c>
      <c r="N3387" t="s">
        <v>8269</v>
      </c>
      <c r="O3387" s="12">
        <f t="shared" si="260"/>
        <v>18</v>
      </c>
      <c r="P3387">
        <f t="shared" si="261"/>
        <v>64.290000000000006</v>
      </c>
      <c r="Q3387" s="14" t="s">
        <v>8308</v>
      </c>
      <c r="R3387" t="s">
        <v>8309</v>
      </c>
      <c r="S3387" s="20">
        <f t="shared" si="262"/>
        <v>41795.598923611113</v>
      </c>
      <c r="T3387" s="20">
        <f t="shared" si="263"/>
        <v>41825.598923611113</v>
      </c>
      <c r="U3387">
        <f t="shared" si="264"/>
        <v>2014</v>
      </c>
    </row>
    <row r="3388" spans="1:21" ht="60" hidden="1" x14ac:dyDescent="0.25">
      <c r="A3388">
        <v>4030</v>
      </c>
      <c r="B3388" s="3" t="s">
        <v>4026</v>
      </c>
      <c r="C3388" s="10" t="s">
        <v>8135</v>
      </c>
      <c r="D3388" s="6">
        <v>2500</v>
      </c>
      <c r="E3388" s="8">
        <v>400</v>
      </c>
      <c r="F3388" t="s">
        <v>8220</v>
      </c>
      <c r="G3388" t="s">
        <v>8223</v>
      </c>
      <c r="H3388" t="s">
        <v>8245</v>
      </c>
      <c r="I3388">
        <v>1454525340</v>
      </c>
      <c r="J3388">
        <v>1452008599</v>
      </c>
      <c r="K3388" t="b">
        <v>0</v>
      </c>
      <c r="L3388">
        <v>6</v>
      </c>
      <c r="M3388" t="b">
        <v>0</v>
      </c>
      <c r="N3388" t="s">
        <v>8269</v>
      </c>
      <c r="O3388" s="12">
        <f t="shared" si="260"/>
        <v>16</v>
      </c>
      <c r="P3388">
        <f t="shared" si="261"/>
        <v>66.67</v>
      </c>
      <c r="Q3388" s="14" t="s">
        <v>8308</v>
      </c>
      <c r="R3388" t="s">
        <v>8309</v>
      </c>
      <c r="S3388" s="20">
        <f t="shared" si="262"/>
        <v>42374.655081018514</v>
      </c>
      <c r="T3388" s="20">
        <f t="shared" si="263"/>
        <v>42403.784027777772</v>
      </c>
      <c r="U3388">
        <f t="shared" si="264"/>
        <v>2016</v>
      </c>
    </row>
    <row r="3389" spans="1:21" ht="45" hidden="1" x14ac:dyDescent="0.25">
      <c r="A3389">
        <v>4038</v>
      </c>
      <c r="B3389" s="3" t="s">
        <v>4034</v>
      </c>
      <c r="C3389" s="10" t="s">
        <v>8142</v>
      </c>
      <c r="D3389" s="6">
        <v>2500</v>
      </c>
      <c r="E3389" s="8">
        <v>301</v>
      </c>
      <c r="F3389" t="s">
        <v>8220</v>
      </c>
      <c r="G3389" t="s">
        <v>8223</v>
      </c>
      <c r="H3389" t="s">
        <v>8245</v>
      </c>
      <c r="I3389">
        <v>1413573010</v>
      </c>
      <c r="J3389">
        <v>1408389010</v>
      </c>
      <c r="K3389" t="b">
        <v>0</v>
      </c>
      <c r="L3389">
        <v>4</v>
      </c>
      <c r="M3389" t="b">
        <v>0</v>
      </c>
      <c r="N3389" t="s">
        <v>8269</v>
      </c>
      <c r="O3389" s="12">
        <f t="shared" si="260"/>
        <v>12</v>
      </c>
      <c r="P3389">
        <f t="shared" si="261"/>
        <v>75.25</v>
      </c>
      <c r="Q3389" s="14" t="s">
        <v>8308</v>
      </c>
      <c r="R3389" t="s">
        <v>8309</v>
      </c>
      <c r="S3389" s="20">
        <f t="shared" si="262"/>
        <v>41869.798726851855</v>
      </c>
      <c r="T3389" s="20">
        <f t="shared" si="263"/>
        <v>41929.798726851855</v>
      </c>
      <c r="U3389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10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60"/>
        <v>104</v>
      </c>
      <c r="P3390">
        <f t="shared" si="261"/>
        <v>34.6</v>
      </c>
      <c r="Q3390" s="14" t="s">
        <v>8308</v>
      </c>
      <c r="R3390" t="s">
        <v>8309</v>
      </c>
      <c r="S3390" s="20">
        <f t="shared" si="262"/>
        <v>42143.461122685185</v>
      </c>
      <c r="T3390" s="20">
        <f t="shared" si="263"/>
        <v>42173.461122685185</v>
      </c>
      <c r="U3390">
        <f t="shared" si="264"/>
        <v>2015</v>
      </c>
    </row>
    <row r="3391" spans="1:21" ht="60" x14ac:dyDescent="0.25">
      <c r="A3391">
        <v>3230</v>
      </c>
      <c r="B3391" s="3" t="s">
        <v>3230</v>
      </c>
      <c r="C3391" s="10" t="s">
        <v>7340</v>
      </c>
      <c r="D3391" s="6">
        <v>2600</v>
      </c>
      <c r="E3391" s="8">
        <v>2857</v>
      </c>
      <c r="F3391" t="s">
        <v>8218</v>
      </c>
      <c r="G3391" t="s">
        <v>8223</v>
      </c>
      <c r="H3391" t="s">
        <v>8245</v>
      </c>
      <c r="I3391">
        <v>1412135940</v>
      </c>
      <c r="J3391">
        <v>1410840126</v>
      </c>
      <c r="K3391" t="b">
        <v>1</v>
      </c>
      <c r="L3391">
        <v>37</v>
      </c>
      <c r="M3391" t="b">
        <v>1</v>
      </c>
      <c r="N3391" t="s">
        <v>8269</v>
      </c>
      <c r="O3391" s="12">
        <f t="shared" si="260"/>
        <v>110</v>
      </c>
      <c r="P3391">
        <f t="shared" si="261"/>
        <v>77.22</v>
      </c>
      <c r="Q3391" s="14" t="s">
        <v>8308</v>
      </c>
      <c r="R3391" t="s">
        <v>8309</v>
      </c>
      <c r="S3391" s="20">
        <f t="shared" si="262"/>
        <v>41898.168125000004</v>
      </c>
      <c r="T3391" s="20">
        <f t="shared" si="263"/>
        <v>41913.165972222225</v>
      </c>
      <c r="U3391">
        <f t="shared" si="264"/>
        <v>2014</v>
      </c>
    </row>
    <row r="3392" spans="1:21" ht="30" x14ac:dyDescent="0.25">
      <c r="A3392">
        <v>3595</v>
      </c>
      <c r="B3392" s="3" t="s">
        <v>3594</v>
      </c>
      <c r="C3392" s="10" t="s">
        <v>7705</v>
      </c>
      <c r="D3392" s="6">
        <v>2600</v>
      </c>
      <c r="E3392" s="8">
        <v>3081</v>
      </c>
      <c r="F3392" t="s">
        <v>8218</v>
      </c>
      <c r="G3392" t="s">
        <v>8223</v>
      </c>
      <c r="H3392" t="s">
        <v>8245</v>
      </c>
      <c r="I3392">
        <v>1426229940</v>
      </c>
      <c r="J3392">
        <v>1423959123</v>
      </c>
      <c r="K3392" t="b">
        <v>0</v>
      </c>
      <c r="L3392">
        <v>62</v>
      </c>
      <c r="M3392" t="b">
        <v>1</v>
      </c>
      <c r="N3392" t="s">
        <v>8269</v>
      </c>
      <c r="O3392" s="12">
        <f t="shared" si="260"/>
        <v>119</v>
      </c>
      <c r="P3392">
        <f t="shared" si="261"/>
        <v>49.69</v>
      </c>
      <c r="Q3392" s="14" t="s">
        <v>8308</v>
      </c>
      <c r="R3392" t="s">
        <v>8309</v>
      </c>
      <c r="S3392" s="20">
        <f t="shared" si="262"/>
        <v>42050.008368055554</v>
      </c>
      <c r="T3392" s="20">
        <f t="shared" si="263"/>
        <v>42076.290972222225</v>
      </c>
      <c r="U3392">
        <f t="shared" si="264"/>
        <v>2015</v>
      </c>
    </row>
    <row r="3393" spans="1:21" x14ac:dyDescent="0.25">
      <c r="A3393">
        <v>2833</v>
      </c>
      <c r="B3393" s="3" t="s">
        <v>2833</v>
      </c>
      <c r="C3393" s="10" t="s">
        <v>6943</v>
      </c>
      <c r="D3393" s="6">
        <v>2700</v>
      </c>
      <c r="E3393" s="8">
        <v>2923</v>
      </c>
      <c r="F3393" t="s">
        <v>8218</v>
      </c>
      <c r="G3393" t="s">
        <v>8223</v>
      </c>
      <c r="H3393" t="s">
        <v>8245</v>
      </c>
      <c r="I3393">
        <v>1444528800</v>
      </c>
      <c r="J3393">
        <v>1442804633</v>
      </c>
      <c r="K3393" t="b">
        <v>0</v>
      </c>
      <c r="L3393">
        <v>35</v>
      </c>
      <c r="M3393" t="b">
        <v>1</v>
      </c>
      <c r="N3393" t="s">
        <v>8269</v>
      </c>
      <c r="O3393" s="12">
        <f t="shared" si="260"/>
        <v>108</v>
      </c>
      <c r="P3393">
        <f t="shared" si="261"/>
        <v>83.51</v>
      </c>
      <c r="Q3393" s="14" t="s">
        <v>8308</v>
      </c>
      <c r="R3393" t="s">
        <v>8309</v>
      </c>
      <c r="S3393" s="20">
        <f t="shared" si="262"/>
        <v>42268.127696759257</v>
      </c>
      <c r="T3393" s="20">
        <f t="shared" si="263"/>
        <v>42288.083333333328</v>
      </c>
      <c r="U3393">
        <f t="shared" si="264"/>
        <v>2015</v>
      </c>
    </row>
    <row r="3394" spans="1:21" ht="60" hidden="1" x14ac:dyDescent="0.25">
      <c r="A3394">
        <v>3392</v>
      </c>
      <c r="B3394" s="3" t="s">
        <v>3391</v>
      </c>
      <c r="C3394" s="10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ref="O3394:O3457" si="265">ROUND(E3394/D3394*100,0)</f>
        <v>100</v>
      </c>
      <c r="P3394">
        <f t="shared" ref="P3394:P3457" si="266">IFERROR(ROUND(E3394/L3394,2),0)</f>
        <v>41.67</v>
      </c>
      <c r="Q3394" s="14" t="s">
        <v>8308</v>
      </c>
      <c r="R3394" t="s">
        <v>8309</v>
      </c>
      <c r="S3394" s="20">
        <f t="shared" ref="S3394:S3457" si="267">(((J3394/60)/60)/24)+DATE(1970,1,1)</f>
        <v>42446.845543981486</v>
      </c>
      <c r="T3394" s="20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2813</v>
      </c>
      <c r="B3395" s="3" t="s">
        <v>2813</v>
      </c>
      <c r="C3395" s="10" t="s">
        <v>6923</v>
      </c>
      <c r="D3395" s="6">
        <v>2800</v>
      </c>
      <c r="E3395" s="8">
        <v>3572.12</v>
      </c>
      <c r="F3395" t="s">
        <v>8218</v>
      </c>
      <c r="G3395" t="s">
        <v>8223</v>
      </c>
      <c r="H3395" t="s">
        <v>8245</v>
      </c>
      <c r="I3395">
        <v>1481737761</v>
      </c>
      <c r="J3395">
        <v>1479577761</v>
      </c>
      <c r="K3395" t="b">
        <v>0</v>
      </c>
      <c r="L3395">
        <v>96</v>
      </c>
      <c r="M3395" t="b">
        <v>1</v>
      </c>
      <c r="N3395" t="s">
        <v>8269</v>
      </c>
      <c r="O3395" s="12">
        <f t="shared" si="265"/>
        <v>128</v>
      </c>
      <c r="P3395">
        <f t="shared" si="266"/>
        <v>37.21</v>
      </c>
      <c r="Q3395" s="14" t="s">
        <v>8308</v>
      </c>
      <c r="R3395" t="s">
        <v>8309</v>
      </c>
      <c r="S3395" s="20">
        <f t="shared" si="267"/>
        <v>42693.742604166662</v>
      </c>
      <c r="T3395" s="20">
        <f t="shared" si="268"/>
        <v>42718.742604166662</v>
      </c>
      <c r="U3395">
        <f t="shared" ref="U3395:U3458" si="269">YEAR(S3395)</f>
        <v>2016</v>
      </c>
    </row>
    <row r="3396" spans="1:21" ht="60" hidden="1" x14ac:dyDescent="0.25">
      <c r="A3396">
        <v>3394</v>
      </c>
      <c r="B3396" s="3" t="s">
        <v>3393</v>
      </c>
      <c r="C3396" s="10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65"/>
        <v>142</v>
      </c>
      <c r="P3396">
        <f t="shared" si="266"/>
        <v>29</v>
      </c>
      <c r="Q3396" s="14" t="s">
        <v>8308</v>
      </c>
      <c r="R3396" t="s">
        <v>8309</v>
      </c>
      <c r="S3396" s="20">
        <f t="shared" si="267"/>
        <v>41817.59542824074</v>
      </c>
      <c r="T3396" s="20">
        <f t="shared" si="268"/>
        <v>41847.59542824074</v>
      </c>
      <c r="U3396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10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65"/>
        <v>184</v>
      </c>
      <c r="P3397">
        <f t="shared" si="266"/>
        <v>24.21</v>
      </c>
      <c r="Q3397" s="14" t="s">
        <v>8308</v>
      </c>
      <c r="R3397" t="s">
        <v>8309</v>
      </c>
      <c r="S3397" s="20">
        <f t="shared" si="267"/>
        <v>42140.712314814817</v>
      </c>
      <c r="T3397" s="20">
        <f t="shared" si="268"/>
        <v>42154.756944444445</v>
      </c>
      <c r="U3397">
        <f t="shared" si="269"/>
        <v>2015</v>
      </c>
    </row>
    <row r="3398" spans="1:21" ht="60" x14ac:dyDescent="0.25">
      <c r="A3398">
        <v>3469</v>
      </c>
      <c r="B3398" s="3" t="s">
        <v>3468</v>
      </c>
      <c r="C3398" s="10" t="s">
        <v>7579</v>
      </c>
      <c r="D3398" s="6">
        <v>2800</v>
      </c>
      <c r="E3398" s="8">
        <v>3175</v>
      </c>
      <c r="F3398" t="s">
        <v>8218</v>
      </c>
      <c r="G3398" t="s">
        <v>8223</v>
      </c>
      <c r="H3398" t="s">
        <v>8245</v>
      </c>
      <c r="I3398">
        <v>1461857045</v>
      </c>
      <c r="J3398">
        <v>1459265045</v>
      </c>
      <c r="K3398" t="b">
        <v>0</v>
      </c>
      <c r="L3398">
        <v>63</v>
      </c>
      <c r="M3398" t="b">
        <v>1</v>
      </c>
      <c r="N3398" t="s">
        <v>8269</v>
      </c>
      <c r="O3398" s="12">
        <f t="shared" si="265"/>
        <v>113</v>
      </c>
      <c r="P3398">
        <f t="shared" si="266"/>
        <v>50.4</v>
      </c>
      <c r="Q3398" s="14" t="s">
        <v>8308</v>
      </c>
      <c r="R3398" t="s">
        <v>8309</v>
      </c>
      <c r="S3398" s="20">
        <f t="shared" si="267"/>
        <v>42458.641724537039</v>
      </c>
      <c r="T3398" s="20">
        <f t="shared" si="268"/>
        <v>42488.641724537039</v>
      </c>
      <c r="U3398">
        <f t="shared" si="269"/>
        <v>2016</v>
      </c>
    </row>
    <row r="3399" spans="1:21" ht="30" hidden="1" x14ac:dyDescent="0.25">
      <c r="A3399">
        <v>3397</v>
      </c>
      <c r="B3399" s="3" t="s">
        <v>3396</v>
      </c>
      <c r="C3399" s="10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65"/>
        <v>112</v>
      </c>
      <c r="P3399">
        <f t="shared" si="266"/>
        <v>11.67</v>
      </c>
      <c r="Q3399" s="14" t="s">
        <v>8308</v>
      </c>
      <c r="R3399" t="s">
        <v>8309</v>
      </c>
      <c r="S3399" s="20">
        <f t="shared" si="267"/>
        <v>42378.478344907402</v>
      </c>
      <c r="T3399" s="20">
        <f t="shared" si="268"/>
        <v>42418.916666666672</v>
      </c>
      <c r="U3399">
        <f t="shared" si="269"/>
        <v>2016</v>
      </c>
    </row>
    <row r="3400" spans="1:21" ht="60" x14ac:dyDescent="0.25">
      <c r="A3400">
        <v>3513</v>
      </c>
      <c r="B3400" s="3" t="s">
        <v>3512</v>
      </c>
      <c r="C3400" s="10" t="s">
        <v>7623</v>
      </c>
      <c r="D3400" s="6">
        <v>2800</v>
      </c>
      <c r="E3400" s="8">
        <v>3315</v>
      </c>
      <c r="F3400" t="s">
        <v>8218</v>
      </c>
      <c r="G3400" t="s">
        <v>8223</v>
      </c>
      <c r="H3400" t="s">
        <v>8245</v>
      </c>
      <c r="I3400">
        <v>1401857940</v>
      </c>
      <c r="J3400">
        <v>1400725112</v>
      </c>
      <c r="K3400" t="b">
        <v>0</v>
      </c>
      <c r="L3400">
        <v>44</v>
      </c>
      <c r="M3400" t="b">
        <v>1</v>
      </c>
      <c r="N3400" t="s">
        <v>8269</v>
      </c>
      <c r="O3400" s="12">
        <f t="shared" si="265"/>
        <v>118</v>
      </c>
      <c r="P3400">
        <f t="shared" si="266"/>
        <v>75.34</v>
      </c>
      <c r="Q3400" s="14" t="s">
        <v>8308</v>
      </c>
      <c r="R3400" t="s">
        <v>8309</v>
      </c>
      <c r="S3400" s="20">
        <f t="shared" si="267"/>
        <v>41781.096203703702</v>
      </c>
      <c r="T3400" s="20">
        <f t="shared" si="268"/>
        <v>41794.207638888889</v>
      </c>
      <c r="U3400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10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65"/>
        <v>104</v>
      </c>
      <c r="P3401">
        <f t="shared" si="266"/>
        <v>27.07</v>
      </c>
      <c r="Q3401" s="14" t="s">
        <v>8308</v>
      </c>
      <c r="R3401" t="s">
        <v>8309</v>
      </c>
      <c r="S3401" s="20">
        <f t="shared" si="267"/>
        <v>42026.920428240745</v>
      </c>
      <c r="T3401" s="20">
        <f t="shared" si="268"/>
        <v>42056.920428240745</v>
      </c>
      <c r="U3401">
        <f t="shared" si="269"/>
        <v>2015</v>
      </c>
    </row>
    <row r="3402" spans="1:21" ht="60" hidden="1" x14ac:dyDescent="0.25">
      <c r="A3402">
        <v>3969</v>
      </c>
      <c r="B3402" s="3" t="s">
        <v>3966</v>
      </c>
      <c r="C3402" s="10" t="s">
        <v>8076</v>
      </c>
      <c r="D3402" s="6">
        <v>2825</v>
      </c>
      <c r="E3402" s="8">
        <v>211</v>
      </c>
      <c r="F3402" t="s">
        <v>8220</v>
      </c>
      <c r="G3402" t="s">
        <v>8223</v>
      </c>
      <c r="H3402" t="s">
        <v>8245</v>
      </c>
      <c r="I3402">
        <v>1472442900</v>
      </c>
      <c r="J3402">
        <v>1471638646</v>
      </c>
      <c r="K3402" t="b">
        <v>0</v>
      </c>
      <c r="L3402">
        <v>6</v>
      </c>
      <c r="M3402" t="b">
        <v>0</v>
      </c>
      <c r="N3402" t="s">
        <v>8269</v>
      </c>
      <c r="O3402" s="12">
        <f t="shared" si="265"/>
        <v>7</v>
      </c>
      <c r="P3402">
        <f t="shared" si="266"/>
        <v>35.17</v>
      </c>
      <c r="Q3402" s="14" t="s">
        <v>8308</v>
      </c>
      <c r="R3402" t="s">
        <v>8309</v>
      </c>
      <c r="S3402" s="20">
        <f t="shared" si="267"/>
        <v>42601.854699074072</v>
      </c>
      <c r="T3402" s="20">
        <f t="shared" si="268"/>
        <v>42611.163194444445</v>
      </c>
      <c r="U3402">
        <f t="shared" si="269"/>
        <v>2016</v>
      </c>
    </row>
    <row r="3403" spans="1:21" ht="60" hidden="1" x14ac:dyDescent="0.25">
      <c r="A3403">
        <v>3401</v>
      </c>
      <c r="B3403" s="3" t="s">
        <v>3400</v>
      </c>
      <c r="C3403" s="10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65"/>
        <v>102</v>
      </c>
      <c r="P3403">
        <f t="shared" si="266"/>
        <v>44.76</v>
      </c>
      <c r="Q3403" s="14" t="s">
        <v>8308</v>
      </c>
      <c r="R3403" t="s">
        <v>8309</v>
      </c>
      <c r="S3403" s="20">
        <f t="shared" si="267"/>
        <v>42193.723912037036</v>
      </c>
      <c r="T3403" s="20">
        <f t="shared" si="268"/>
        <v>42223.723912037036</v>
      </c>
      <c r="U3403">
        <f t="shared" si="269"/>
        <v>2015</v>
      </c>
    </row>
    <row r="3404" spans="1:21" ht="60" x14ac:dyDescent="0.25">
      <c r="A3404">
        <v>3705</v>
      </c>
      <c r="B3404" s="3" t="s">
        <v>3702</v>
      </c>
      <c r="C3404" s="10" t="s">
        <v>7815</v>
      </c>
      <c r="D3404" s="6">
        <v>2827</v>
      </c>
      <c r="E3404" s="8">
        <v>2925</v>
      </c>
      <c r="F3404" t="s">
        <v>8218</v>
      </c>
      <c r="G3404" t="s">
        <v>8223</v>
      </c>
      <c r="H3404" t="s">
        <v>8245</v>
      </c>
      <c r="I3404">
        <v>1403546400</v>
      </c>
      <c r="J3404">
        <v>1401714114</v>
      </c>
      <c r="K3404" t="b">
        <v>0</v>
      </c>
      <c r="L3404">
        <v>35</v>
      </c>
      <c r="M3404" t="b">
        <v>1</v>
      </c>
      <c r="N3404" t="s">
        <v>8269</v>
      </c>
      <c r="O3404" s="12">
        <f t="shared" si="265"/>
        <v>103</v>
      </c>
      <c r="P3404">
        <f t="shared" si="266"/>
        <v>83.57</v>
      </c>
      <c r="Q3404" s="14" t="s">
        <v>8308</v>
      </c>
      <c r="R3404" t="s">
        <v>8309</v>
      </c>
      <c r="S3404" s="20">
        <f t="shared" si="267"/>
        <v>41792.542986111112</v>
      </c>
      <c r="T3404" s="20">
        <f t="shared" si="268"/>
        <v>41813.75</v>
      </c>
      <c r="U3404">
        <f t="shared" si="269"/>
        <v>2014</v>
      </c>
    </row>
    <row r="3405" spans="1:21" ht="45" hidden="1" x14ac:dyDescent="0.25">
      <c r="A3405">
        <v>3403</v>
      </c>
      <c r="B3405" s="3" t="s">
        <v>3402</v>
      </c>
      <c r="C3405" s="10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65"/>
        <v>100</v>
      </c>
      <c r="P3405">
        <f t="shared" si="266"/>
        <v>117.65</v>
      </c>
      <c r="Q3405" s="14" t="s">
        <v>8308</v>
      </c>
      <c r="R3405" t="s">
        <v>8309</v>
      </c>
      <c r="S3405" s="20">
        <f t="shared" si="267"/>
        <v>42150.462083333332</v>
      </c>
      <c r="T3405" s="20">
        <f t="shared" si="268"/>
        <v>42180.462083333332</v>
      </c>
      <c r="U3405">
        <f t="shared" si="269"/>
        <v>2015</v>
      </c>
    </row>
    <row r="3406" spans="1:21" ht="45" hidden="1" x14ac:dyDescent="0.25">
      <c r="A3406">
        <v>3937</v>
      </c>
      <c r="B3406" s="3" t="s">
        <v>3934</v>
      </c>
      <c r="C3406" s="10" t="s">
        <v>8045</v>
      </c>
      <c r="D3406" s="6">
        <v>2885</v>
      </c>
      <c r="E3406" s="8">
        <v>2485</v>
      </c>
      <c r="F3406" t="s">
        <v>8220</v>
      </c>
      <c r="G3406" t="s">
        <v>8223</v>
      </c>
      <c r="H3406" t="s">
        <v>8245</v>
      </c>
      <c r="I3406">
        <v>1468249760</v>
      </c>
      <c r="J3406">
        <v>1465830560</v>
      </c>
      <c r="K3406" t="b">
        <v>0</v>
      </c>
      <c r="L3406">
        <v>10</v>
      </c>
      <c r="M3406" t="b">
        <v>0</v>
      </c>
      <c r="N3406" t="s">
        <v>8269</v>
      </c>
      <c r="O3406" s="12">
        <f t="shared" si="265"/>
        <v>86</v>
      </c>
      <c r="P3406">
        <f t="shared" si="266"/>
        <v>248.5</v>
      </c>
      <c r="Q3406" s="14" t="s">
        <v>8308</v>
      </c>
      <c r="R3406" t="s">
        <v>8309</v>
      </c>
      <c r="S3406" s="20">
        <f t="shared" si="267"/>
        <v>42534.631481481483</v>
      </c>
      <c r="T3406" s="20">
        <f t="shared" si="268"/>
        <v>42562.631481481483</v>
      </c>
      <c r="U3406">
        <f t="shared" si="269"/>
        <v>2016</v>
      </c>
    </row>
    <row r="3407" spans="1:21" ht="45" hidden="1" x14ac:dyDescent="0.25">
      <c r="A3407">
        <v>3405</v>
      </c>
      <c r="B3407" s="3" t="s">
        <v>3404</v>
      </c>
      <c r="C3407" s="10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65"/>
        <v>138</v>
      </c>
      <c r="P3407">
        <f t="shared" si="266"/>
        <v>28.32</v>
      </c>
      <c r="Q3407" s="14" t="s">
        <v>8308</v>
      </c>
      <c r="R3407" t="s">
        <v>8309</v>
      </c>
      <c r="S3407" s="20">
        <f t="shared" si="267"/>
        <v>42410.017199074078</v>
      </c>
      <c r="T3407" s="20">
        <f t="shared" si="268"/>
        <v>42430.999305555553</v>
      </c>
      <c r="U3407">
        <f t="shared" si="269"/>
        <v>2016</v>
      </c>
    </row>
    <row r="3408" spans="1:21" ht="60" hidden="1" x14ac:dyDescent="0.25">
      <c r="A3408">
        <v>2865</v>
      </c>
      <c r="B3408" s="3" t="s">
        <v>2865</v>
      </c>
      <c r="C3408" s="10" t="s">
        <v>6975</v>
      </c>
      <c r="D3408" s="6">
        <v>2888</v>
      </c>
      <c r="E3408" s="8">
        <v>0</v>
      </c>
      <c r="F3408" t="s">
        <v>8220</v>
      </c>
      <c r="G3408" t="s">
        <v>8223</v>
      </c>
      <c r="H3408" t="s">
        <v>8245</v>
      </c>
      <c r="I3408">
        <v>1420512259</v>
      </c>
      <c r="J3408">
        <v>1415328259</v>
      </c>
      <c r="K3408" t="b">
        <v>0</v>
      </c>
      <c r="L3408">
        <v>0</v>
      </c>
      <c r="M3408" t="b">
        <v>0</v>
      </c>
      <c r="N3408" t="s">
        <v>8269</v>
      </c>
      <c r="O3408" s="12">
        <f t="shared" si="265"/>
        <v>0</v>
      </c>
      <c r="P3408">
        <f t="shared" si="266"/>
        <v>0</v>
      </c>
      <c r="Q3408" s="14" t="s">
        <v>8308</v>
      </c>
      <c r="R3408" t="s">
        <v>8309</v>
      </c>
      <c r="S3408" s="20">
        <f t="shared" si="267"/>
        <v>41950.114108796297</v>
      </c>
      <c r="T3408" s="20">
        <f t="shared" si="268"/>
        <v>42010.114108796297</v>
      </c>
      <c r="U3408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10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65"/>
        <v>107</v>
      </c>
      <c r="P3409">
        <f t="shared" si="266"/>
        <v>31.97</v>
      </c>
      <c r="Q3409" s="14" t="s">
        <v>8308</v>
      </c>
      <c r="R3409" t="s">
        <v>8309</v>
      </c>
      <c r="S3409" s="20">
        <f t="shared" si="267"/>
        <v>41796.422326388885</v>
      </c>
      <c r="T3409" s="20">
        <f t="shared" si="268"/>
        <v>41826.422326388885</v>
      </c>
      <c r="U3409">
        <f t="shared" si="269"/>
        <v>2014</v>
      </c>
    </row>
    <row r="3410" spans="1:21" ht="45" x14ac:dyDescent="0.25">
      <c r="A3410">
        <v>522</v>
      </c>
      <c r="B3410" s="3" t="s">
        <v>523</v>
      </c>
      <c r="C3410" s="10" t="s">
        <v>4632</v>
      </c>
      <c r="D3410" s="6">
        <v>3000</v>
      </c>
      <c r="E3410" s="8">
        <v>3440</v>
      </c>
      <c r="F3410" t="s">
        <v>8218</v>
      </c>
      <c r="G3410" t="s">
        <v>8223</v>
      </c>
      <c r="H3410" t="s">
        <v>8245</v>
      </c>
      <c r="I3410">
        <v>1458518325</v>
      </c>
      <c r="J3410">
        <v>1456793925</v>
      </c>
      <c r="K3410" t="b">
        <v>0</v>
      </c>
      <c r="L3410">
        <v>31</v>
      </c>
      <c r="M3410" t="b">
        <v>1</v>
      </c>
      <c r="N3410" t="s">
        <v>8269</v>
      </c>
      <c r="O3410" s="12">
        <f t="shared" si="265"/>
        <v>115</v>
      </c>
      <c r="P3410">
        <f t="shared" si="266"/>
        <v>110.97</v>
      </c>
      <c r="Q3410" s="14" t="s">
        <v>8308</v>
      </c>
      <c r="R3410" t="s">
        <v>8309</v>
      </c>
      <c r="S3410" s="20">
        <f t="shared" si="267"/>
        <v>42430.040798611109</v>
      </c>
      <c r="T3410" s="20">
        <f t="shared" si="268"/>
        <v>42449.999131944445</v>
      </c>
      <c r="U3410">
        <f t="shared" si="269"/>
        <v>2016</v>
      </c>
    </row>
    <row r="3411" spans="1:21" ht="45" hidden="1" x14ac:dyDescent="0.25">
      <c r="A3411">
        <v>3409</v>
      </c>
      <c r="B3411" s="3" t="s">
        <v>3408</v>
      </c>
      <c r="C3411" s="10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65"/>
        <v>124</v>
      </c>
      <c r="P3411">
        <f t="shared" si="266"/>
        <v>29.43</v>
      </c>
      <c r="Q3411" s="14" t="s">
        <v>8308</v>
      </c>
      <c r="R3411" t="s">
        <v>8309</v>
      </c>
      <c r="S3411" s="20">
        <f t="shared" si="267"/>
        <v>42544.814328703709</v>
      </c>
      <c r="T3411" s="20">
        <f t="shared" si="268"/>
        <v>42582.873611111107</v>
      </c>
      <c r="U3411">
        <f t="shared" si="269"/>
        <v>2016</v>
      </c>
    </row>
    <row r="3412" spans="1:21" ht="60" x14ac:dyDescent="0.25">
      <c r="A3412">
        <v>1291</v>
      </c>
      <c r="B3412" s="3" t="s">
        <v>1292</v>
      </c>
      <c r="C3412" s="10" t="s">
        <v>5401</v>
      </c>
      <c r="D3412" s="6">
        <v>3000</v>
      </c>
      <c r="E3412" s="8">
        <v>4371</v>
      </c>
      <c r="F3412" t="s">
        <v>8218</v>
      </c>
      <c r="G3412" t="s">
        <v>8223</v>
      </c>
      <c r="H3412" t="s">
        <v>8245</v>
      </c>
      <c r="I3412">
        <v>1428390000</v>
      </c>
      <c r="J3412">
        <v>1425224391</v>
      </c>
      <c r="K3412" t="b">
        <v>0</v>
      </c>
      <c r="L3412">
        <v>42</v>
      </c>
      <c r="M3412" t="b">
        <v>1</v>
      </c>
      <c r="N3412" t="s">
        <v>8269</v>
      </c>
      <c r="O3412" s="12">
        <f t="shared" si="265"/>
        <v>146</v>
      </c>
      <c r="P3412">
        <f t="shared" si="266"/>
        <v>104.07</v>
      </c>
      <c r="Q3412" s="14" t="s">
        <v>8308</v>
      </c>
      <c r="R3412" t="s">
        <v>8309</v>
      </c>
      <c r="S3412" s="20">
        <f t="shared" si="267"/>
        <v>42064.652673611112</v>
      </c>
      <c r="T3412" s="20">
        <f t="shared" si="268"/>
        <v>42101.291666666672</v>
      </c>
      <c r="U3412">
        <f t="shared" si="269"/>
        <v>2015</v>
      </c>
    </row>
    <row r="3413" spans="1:21" ht="60" x14ac:dyDescent="0.25">
      <c r="A3413">
        <v>1300</v>
      </c>
      <c r="B3413" s="3" t="s">
        <v>1301</v>
      </c>
      <c r="C3413" s="10" t="s">
        <v>5410</v>
      </c>
      <c r="D3413" s="6">
        <v>3000</v>
      </c>
      <c r="E3413" s="8">
        <v>4050</v>
      </c>
      <c r="F3413" t="s">
        <v>8218</v>
      </c>
      <c r="G3413" t="s">
        <v>8223</v>
      </c>
      <c r="H3413" t="s">
        <v>8245</v>
      </c>
      <c r="I3413">
        <v>1464807420</v>
      </c>
      <c r="J3413">
        <v>1461427938</v>
      </c>
      <c r="K3413" t="b">
        <v>0</v>
      </c>
      <c r="L3413">
        <v>24</v>
      </c>
      <c r="M3413" t="b">
        <v>1</v>
      </c>
      <c r="N3413" t="s">
        <v>8269</v>
      </c>
      <c r="O3413" s="12">
        <f t="shared" si="265"/>
        <v>135</v>
      </c>
      <c r="P3413">
        <f t="shared" si="266"/>
        <v>168.75</v>
      </c>
      <c r="Q3413" s="14" t="s">
        <v>8308</v>
      </c>
      <c r="R3413" t="s">
        <v>8309</v>
      </c>
      <c r="S3413" s="20">
        <f t="shared" si="267"/>
        <v>42483.675208333334</v>
      </c>
      <c r="T3413" s="20">
        <f t="shared" si="268"/>
        <v>42522.789583333331</v>
      </c>
      <c r="U3413">
        <f t="shared" si="269"/>
        <v>2016</v>
      </c>
    </row>
    <row r="3414" spans="1:21" ht="45" hidden="1" x14ac:dyDescent="0.25">
      <c r="A3414">
        <v>3412</v>
      </c>
      <c r="B3414" s="3" t="s">
        <v>3411</v>
      </c>
      <c r="C3414" s="10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65"/>
        <v>100</v>
      </c>
      <c r="P3414">
        <f t="shared" si="266"/>
        <v>115.38</v>
      </c>
      <c r="Q3414" s="14" t="s">
        <v>8308</v>
      </c>
      <c r="R3414" t="s">
        <v>8309</v>
      </c>
      <c r="S3414" s="20">
        <f t="shared" si="267"/>
        <v>41879.959050925929</v>
      </c>
      <c r="T3414" s="20">
        <f t="shared" si="268"/>
        <v>41909.959050925929</v>
      </c>
      <c r="U3414">
        <f t="shared" si="269"/>
        <v>2014</v>
      </c>
    </row>
    <row r="3415" spans="1:21" ht="30" x14ac:dyDescent="0.25">
      <c r="A3415">
        <v>2789</v>
      </c>
      <c r="B3415" s="3" t="s">
        <v>2789</v>
      </c>
      <c r="C3415" s="10" t="s">
        <v>6899</v>
      </c>
      <c r="D3415" s="6">
        <v>3000</v>
      </c>
      <c r="E3415" s="8">
        <v>3035</v>
      </c>
      <c r="F3415" t="s">
        <v>8218</v>
      </c>
      <c r="G3415" t="s">
        <v>8223</v>
      </c>
      <c r="H3415" t="s">
        <v>8245</v>
      </c>
      <c r="I3415">
        <v>1426132800</v>
      </c>
      <c r="J3415">
        <v>1424477934</v>
      </c>
      <c r="K3415" t="b">
        <v>0</v>
      </c>
      <c r="L3415">
        <v>24</v>
      </c>
      <c r="M3415" t="b">
        <v>1</v>
      </c>
      <c r="N3415" t="s">
        <v>8269</v>
      </c>
      <c r="O3415" s="12">
        <f t="shared" si="265"/>
        <v>101</v>
      </c>
      <c r="P3415">
        <f t="shared" si="266"/>
        <v>126.46</v>
      </c>
      <c r="Q3415" s="14" t="s">
        <v>8308</v>
      </c>
      <c r="R3415" t="s">
        <v>8309</v>
      </c>
      <c r="S3415" s="20">
        <f t="shared" si="267"/>
        <v>42056.013124999998</v>
      </c>
      <c r="T3415" s="20">
        <f t="shared" si="268"/>
        <v>42075.166666666672</v>
      </c>
      <c r="U3415">
        <f t="shared" si="269"/>
        <v>2015</v>
      </c>
    </row>
    <row r="3416" spans="1:21" ht="60" x14ac:dyDescent="0.25">
      <c r="A3416">
        <v>2790</v>
      </c>
      <c r="B3416" s="3" t="s">
        <v>2790</v>
      </c>
      <c r="C3416" s="10" t="s">
        <v>6900</v>
      </c>
      <c r="D3416" s="6">
        <v>3000</v>
      </c>
      <c r="E3416" s="8">
        <v>3160</v>
      </c>
      <c r="F3416" t="s">
        <v>8218</v>
      </c>
      <c r="G3416" t="s">
        <v>8223</v>
      </c>
      <c r="H3416" t="s">
        <v>8245</v>
      </c>
      <c r="I3416">
        <v>1423693903</v>
      </c>
      <c r="J3416">
        <v>1421101903</v>
      </c>
      <c r="K3416" t="b">
        <v>0</v>
      </c>
      <c r="L3416">
        <v>66</v>
      </c>
      <c r="M3416" t="b">
        <v>1</v>
      </c>
      <c r="N3416" t="s">
        <v>8269</v>
      </c>
      <c r="O3416" s="12">
        <f t="shared" si="265"/>
        <v>105</v>
      </c>
      <c r="P3416">
        <f t="shared" si="266"/>
        <v>47.88</v>
      </c>
      <c r="Q3416" s="14" t="s">
        <v>8308</v>
      </c>
      <c r="R3416" t="s">
        <v>8309</v>
      </c>
      <c r="S3416" s="20">
        <f t="shared" si="267"/>
        <v>42016.938692129625</v>
      </c>
      <c r="T3416" s="20">
        <f t="shared" si="268"/>
        <v>42046.938692129625</v>
      </c>
      <c r="U3416">
        <f t="shared" si="269"/>
        <v>2015</v>
      </c>
    </row>
    <row r="3417" spans="1:21" ht="45" x14ac:dyDescent="0.25">
      <c r="A3417">
        <v>2830</v>
      </c>
      <c r="B3417" s="3" t="s">
        <v>2830</v>
      </c>
      <c r="C3417" s="10" t="s">
        <v>6940</v>
      </c>
      <c r="D3417" s="6">
        <v>3000</v>
      </c>
      <c r="E3417" s="8">
        <v>3000</v>
      </c>
      <c r="F3417" t="s">
        <v>8218</v>
      </c>
      <c r="G3417" t="s">
        <v>8223</v>
      </c>
      <c r="H3417" t="s">
        <v>8245</v>
      </c>
      <c r="I3417">
        <v>1399867140</v>
      </c>
      <c r="J3417">
        <v>1398802148</v>
      </c>
      <c r="K3417" t="b">
        <v>0</v>
      </c>
      <c r="L3417">
        <v>11</v>
      </c>
      <c r="M3417" t="b">
        <v>1</v>
      </c>
      <c r="N3417" t="s">
        <v>8269</v>
      </c>
      <c r="O3417" s="12">
        <f t="shared" si="265"/>
        <v>100</v>
      </c>
      <c r="P3417">
        <f t="shared" si="266"/>
        <v>272.73</v>
      </c>
      <c r="Q3417" s="14" t="s">
        <v>8308</v>
      </c>
      <c r="R3417" t="s">
        <v>8309</v>
      </c>
      <c r="S3417" s="20">
        <f t="shared" si="267"/>
        <v>41758.839675925927</v>
      </c>
      <c r="T3417" s="20">
        <f t="shared" si="268"/>
        <v>41771.165972222225</v>
      </c>
      <c r="U3417">
        <f t="shared" si="269"/>
        <v>2014</v>
      </c>
    </row>
    <row r="3418" spans="1:21" ht="60" hidden="1" x14ac:dyDescent="0.25">
      <c r="A3418">
        <v>3416</v>
      </c>
      <c r="B3418" s="3" t="s">
        <v>3415</v>
      </c>
      <c r="C3418" s="10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65"/>
        <v>120</v>
      </c>
      <c r="P3418">
        <f t="shared" si="266"/>
        <v>159.47</v>
      </c>
      <c r="Q3418" s="14" t="s">
        <v>8308</v>
      </c>
      <c r="R3418" t="s">
        <v>8309</v>
      </c>
      <c r="S3418" s="20">
        <f t="shared" si="267"/>
        <v>42089.412557870368</v>
      </c>
      <c r="T3418" s="20">
        <f t="shared" si="268"/>
        <v>42117.770833333328</v>
      </c>
      <c r="U3418">
        <f t="shared" si="269"/>
        <v>2015</v>
      </c>
    </row>
    <row r="3419" spans="1:21" ht="45" x14ac:dyDescent="0.25">
      <c r="A3419">
        <v>2831</v>
      </c>
      <c r="B3419" s="3" t="s">
        <v>2831</v>
      </c>
      <c r="C3419" s="10" t="s">
        <v>6941</v>
      </c>
      <c r="D3419" s="6">
        <v>3000</v>
      </c>
      <c r="E3419" s="8">
        <v>3320</v>
      </c>
      <c r="F3419" t="s">
        <v>8218</v>
      </c>
      <c r="G3419" t="s">
        <v>8223</v>
      </c>
      <c r="H3419" t="s">
        <v>8245</v>
      </c>
      <c r="I3419">
        <v>1437076070</v>
      </c>
      <c r="J3419">
        <v>1434484070</v>
      </c>
      <c r="K3419" t="b">
        <v>0</v>
      </c>
      <c r="L3419">
        <v>52</v>
      </c>
      <c r="M3419" t="b">
        <v>1</v>
      </c>
      <c r="N3419" t="s">
        <v>8269</v>
      </c>
      <c r="O3419" s="12">
        <f t="shared" si="265"/>
        <v>111</v>
      </c>
      <c r="P3419">
        <f t="shared" si="266"/>
        <v>63.85</v>
      </c>
      <c r="Q3419" s="14" t="s">
        <v>8308</v>
      </c>
      <c r="R3419" t="s">
        <v>8309</v>
      </c>
      <c r="S3419" s="20">
        <f t="shared" si="267"/>
        <v>42171.824884259258</v>
      </c>
      <c r="T3419" s="20">
        <f t="shared" si="268"/>
        <v>42201.824884259258</v>
      </c>
      <c r="U3419">
        <f t="shared" si="269"/>
        <v>2015</v>
      </c>
    </row>
    <row r="3420" spans="1:21" ht="45" hidden="1" x14ac:dyDescent="0.25">
      <c r="A3420">
        <v>2856</v>
      </c>
      <c r="B3420" s="3" t="s">
        <v>2856</v>
      </c>
      <c r="C3420" s="10" t="s">
        <v>6966</v>
      </c>
      <c r="D3420" s="6">
        <v>3000</v>
      </c>
      <c r="E3420" s="8">
        <v>146</v>
      </c>
      <c r="F3420" t="s">
        <v>8220</v>
      </c>
      <c r="G3420" t="s">
        <v>8223</v>
      </c>
      <c r="H3420" t="s">
        <v>8245</v>
      </c>
      <c r="I3420">
        <v>1439069640</v>
      </c>
      <c r="J3420">
        <v>1433897647</v>
      </c>
      <c r="K3420" t="b">
        <v>0</v>
      </c>
      <c r="L3420">
        <v>6</v>
      </c>
      <c r="M3420" t="b">
        <v>0</v>
      </c>
      <c r="N3420" t="s">
        <v>8269</v>
      </c>
      <c r="O3420" s="12">
        <f t="shared" si="265"/>
        <v>5</v>
      </c>
      <c r="P3420">
        <f t="shared" si="266"/>
        <v>24.33</v>
      </c>
      <c r="Q3420" s="14" t="s">
        <v>8308</v>
      </c>
      <c r="R3420" t="s">
        <v>8309</v>
      </c>
      <c r="S3420" s="20">
        <f t="shared" si="267"/>
        <v>42165.037581018521</v>
      </c>
      <c r="T3420" s="20">
        <f t="shared" si="268"/>
        <v>42224.898611111115</v>
      </c>
      <c r="U3420">
        <f t="shared" si="269"/>
        <v>2015</v>
      </c>
    </row>
    <row r="3421" spans="1:21" ht="60" hidden="1" x14ac:dyDescent="0.25">
      <c r="A3421">
        <v>3419</v>
      </c>
      <c r="B3421" s="3" t="s">
        <v>3418</v>
      </c>
      <c r="C3421" s="10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65"/>
        <v>107</v>
      </c>
      <c r="P3421">
        <f t="shared" si="266"/>
        <v>63.7</v>
      </c>
      <c r="Q3421" s="14" t="s">
        <v>8308</v>
      </c>
      <c r="R3421" t="s">
        <v>8309</v>
      </c>
      <c r="S3421" s="20">
        <f t="shared" si="267"/>
        <v>42448.821585648147</v>
      </c>
      <c r="T3421" s="20">
        <f t="shared" si="268"/>
        <v>42466.895833333328</v>
      </c>
      <c r="U3421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10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65"/>
        <v>138</v>
      </c>
      <c r="P3422">
        <f t="shared" si="266"/>
        <v>28.41</v>
      </c>
      <c r="Q3422" s="14" t="s">
        <v>8308</v>
      </c>
      <c r="R3422" t="s">
        <v>8309</v>
      </c>
      <c r="S3422" s="20">
        <f t="shared" si="267"/>
        <v>42405.090300925927</v>
      </c>
      <c r="T3422" s="20">
        <f t="shared" si="268"/>
        <v>42414</v>
      </c>
      <c r="U3422">
        <f t="shared" si="269"/>
        <v>2016</v>
      </c>
    </row>
    <row r="3423" spans="1:21" ht="45" hidden="1" x14ac:dyDescent="0.25">
      <c r="A3423">
        <v>2872</v>
      </c>
      <c r="B3423" s="3" t="s">
        <v>2872</v>
      </c>
      <c r="C3423" s="10" t="s">
        <v>6982</v>
      </c>
      <c r="D3423" s="6">
        <v>3000</v>
      </c>
      <c r="E3423" s="8">
        <v>0</v>
      </c>
      <c r="F3423" t="s">
        <v>8220</v>
      </c>
      <c r="G3423" t="s">
        <v>8223</v>
      </c>
      <c r="H3423" t="s">
        <v>8245</v>
      </c>
      <c r="I3423">
        <v>1434768438</v>
      </c>
      <c r="J3423">
        <v>1429584438</v>
      </c>
      <c r="K3423" t="b">
        <v>0</v>
      </c>
      <c r="L3423">
        <v>0</v>
      </c>
      <c r="M3423" t="b">
        <v>0</v>
      </c>
      <c r="N3423" t="s">
        <v>8269</v>
      </c>
      <c r="O3423" s="12">
        <f t="shared" si="265"/>
        <v>0</v>
      </c>
      <c r="P3423">
        <f t="shared" si="266"/>
        <v>0</v>
      </c>
      <c r="Q3423" s="14" t="s">
        <v>8308</v>
      </c>
      <c r="R3423" t="s">
        <v>8309</v>
      </c>
      <c r="S3423" s="20">
        <f t="shared" si="267"/>
        <v>42115.11618055556</v>
      </c>
      <c r="T3423" s="20">
        <f t="shared" si="268"/>
        <v>42175.11618055556</v>
      </c>
      <c r="U3423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10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65"/>
        <v>109</v>
      </c>
      <c r="P3424">
        <f t="shared" si="266"/>
        <v>71.150000000000006</v>
      </c>
      <c r="Q3424" s="14" t="s">
        <v>8308</v>
      </c>
      <c r="R3424" t="s">
        <v>8309</v>
      </c>
      <c r="S3424" s="20">
        <f t="shared" si="267"/>
        <v>42323.562222222223</v>
      </c>
      <c r="T3424" s="20">
        <f t="shared" si="268"/>
        <v>42352</v>
      </c>
      <c r="U3424">
        <f t="shared" si="269"/>
        <v>2015</v>
      </c>
    </row>
    <row r="3425" spans="1:21" ht="60" hidden="1" x14ac:dyDescent="0.25">
      <c r="A3425">
        <v>2887</v>
      </c>
      <c r="B3425" s="3" t="s">
        <v>2887</v>
      </c>
      <c r="C3425" s="10" t="s">
        <v>6997</v>
      </c>
      <c r="D3425" s="6">
        <v>3000</v>
      </c>
      <c r="E3425" s="8">
        <v>5</v>
      </c>
      <c r="F3425" t="s">
        <v>8220</v>
      </c>
      <c r="G3425" t="s">
        <v>8223</v>
      </c>
      <c r="H3425" t="s">
        <v>8245</v>
      </c>
      <c r="I3425">
        <v>1420971324</v>
      </c>
      <c r="J3425">
        <v>1418379324</v>
      </c>
      <c r="K3425" t="b">
        <v>0</v>
      </c>
      <c r="L3425">
        <v>1</v>
      </c>
      <c r="M3425" t="b">
        <v>0</v>
      </c>
      <c r="N3425" t="s">
        <v>8269</v>
      </c>
      <c r="O3425" s="12">
        <f t="shared" si="265"/>
        <v>0</v>
      </c>
      <c r="P3425">
        <f t="shared" si="266"/>
        <v>5</v>
      </c>
      <c r="Q3425" s="14" t="s">
        <v>8308</v>
      </c>
      <c r="R3425" t="s">
        <v>8309</v>
      </c>
      <c r="S3425" s="20">
        <f t="shared" si="267"/>
        <v>41985.427361111113</v>
      </c>
      <c r="T3425" s="20">
        <f t="shared" si="268"/>
        <v>42015.427361111113</v>
      </c>
      <c r="U3425">
        <f t="shared" si="269"/>
        <v>2014</v>
      </c>
    </row>
    <row r="3426" spans="1:21" ht="45" hidden="1" x14ac:dyDescent="0.25">
      <c r="A3426">
        <v>2889</v>
      </c>
      <c r="B3426" s="3" t="s">
        <v>2889</v>
      </c>
      <c r="C3426" s="10" t="s">
        <v>6999</v>
      </c>
      <c r="D3426" s="6">
        <v>3000</v>
      </c>
      <c r="E3426" s="8">
        <v>1142</v>
      </c>
      <c r="F3426" t="s">
        <v>8220</v>
      </c>
      <c r="G3426" t="s">
        <v>8223</v>
      </c>
      <c r="H3426" t="s">
        <v>8245</v>
      </c>
      <c r="I3426">
        <v>1409344985</v>
      </c>
      <c r="J3426">
        <v>1406752985</v>
      </c>
      <c r="K3426" t="b">
        <v>0</v>
      </c>
      <c r="L3426">
        <v>14</v>
      </c>
      <c r="M3426" t="b">
        <v>0</v>
      </c>
      <c r="N3426" t="s">
        <v>8269</v>
      </c>
      <c r="O3426" s="12">
        <f t="shared" si="265"/>
        <v>38</v>
      </c>
      <c r="P3426">
        <f t="shared" si="266"/>
        <v>81.569999999999993</v>
      </c>
      <c r="Q3426" s="14" t="s">
        <v>8308</v>
      </c>
      <c r="R3426" t="s">
        <v>8309</v>
      </c>
      <c r="S3426" s="20">
        <f t="shared" si="267"/>
        <v>41850.863252314812</v>
      </c>
      <c r="T3426" s="20">
        <f t="shared" si="268"/>
        <v>41880.863252314812</v>
      </c>
      <c r="U3426">
        <f t="shared" si="269"/>
        <v>2014</v>
      </c>
    </row>
    <row r="3427" spans="1:21" ht="45" hidden="1" x14ac:dyDescent="0.25">
      <c r="A3427">
        <v>2896</v>
      </c>
      <c r="B3427" s="3" t="s">
        <v>2896</v>
      </c>
      <c r="C3427" s="10" t="s">
        <v>7006</v>
      </c>
      <c r="D3427" s="6">
        <v>3000</v>
      </c>
      <c r="E3427" s="8">
        <v>625</v>
      </c>
      <c r="F3427" t="s">
        <v>8220</v>
      </c>
      <c r="G3427" t="s">
        <v>8223</v>
      </c>
      <c r="H3427" t="s">
        <v>8245</v>
      </c>
      <c r="I3427">
        <v>1481522400</v>
      </c>
      <c r="J3427">
        <v>1480283321</v>
      </c>
      <c r="K3427" t="b">
        <v>0</v>
      </c>
      <c r="L3427">
        <v>12</v>
      </c>
      <c r="M3427" t="b">
        <v>0</v>
      </c>
      <c r="N3427" t="s">
        <v>8269</v>
      </c>
      <c r="O3427" s="12">
        <f t="shared" si="265"/>
        <v>21</v>
      </c>
      <c r="P3427">
        <f t="shared" si="266"/>
        <v>52.08</v>
      </c>
      <c r="Q3427" s="14" t="s">
        <v>8308</v>
      </c>
      <c r="R3427" t="s">
        <v>8309</v>
      </c>
      <c r="S3427" s="20">
        <f t="shared" si="267"/>
        <v>42701.908807870372</v>
      </c>
      <c r="T3427" s="20">
        <f t="shared" si="268"/>
        <v>42716.25</v>
      </c>
      <c r="U3427">
        <f t="shared" si="269"/>
        <v>2016</v>
      </c>
    </row>
    <row r="3428" spans="1:21" ht="60" x14ac:dyDescent="0.25">
      <c r="A3428">
        <v>2977</v>
      </c>
      <c r="B3428" s="3" t="s">
        <v>2977</v>
      </c>
      <c r="C3428" s="10" t="s">
        <v>7087</v>
      </c>
      <c r="D3428" s="6">
        <v>3000</v>
      </c>
      <c r="E3428" s="8">
        <v>3407</v>
      </c>
      <c r="F3428" t="s">
        <v>8218</v>
      </c>
      <c r="G3428" t="s">
        <v>8223</v>
      </c>
      <c r="H3428" t="s">
        <v>8245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8269</v>
      </c>
      <c r="O3428" s="12">
        <f t="shared" si="265"/>
        <v>114</v>
      </c>
      <c r="P3428">
        <f t="shared" si="266"/>
        <v>113.57</v>
      </c>
      <c r="Q3428" s="14" t="s">
        <v>8308</v>
      </c>
      <c r="R3428" t="s">
        <v>8309</v>
      </c>
      <c r="S3428" s="20">
        <f t="shared" si="267"/>
        <v>42026.88118055556</v>
      </c>
      <c r="T3428" s="20">
        <f t="shared" si="268"/>
        <v>42086.093055555553</v>
      </c>
      <c r="U3428">
        <f t="shared" si="269"/>
        <v>2015</v>
      </c>
    </row>
    <row r="3429" spans="1:21" ht="60" hidden="1" x14ac:dyDescent="0.25">
      <c r="A3429">
        <v>3427</v>
      </c>
      <c r="B3429" s="3" t="s">
        <v>3426</v>
      </c>
      <c r="C3429" s="10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65"/>
        <v>100</v>
      </c>
      <c r="P3429">
        <f t="shared" si="266"/>
        <v>51.72</v>
      </c>
      <c r="Q3429" s="14" t="s">
        <v>8308</v>
      </c>
      <c r="R3429" t="s">
        <v>8309</v>
      </c>
      <c r="S3429" s="20">
        <f t="shared" si="267"/>
        <v>41792.645277777774</v>
      </c>
      <c r="T3429" s="20">
        <f t="shared" si="268"/>
        <v>41822.645277777774</v>
      </c>
      <c r="U3429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10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65"/>
        <v>103</v>
      </c>
      <c r="P3430">
        <f t="shared" si="266"/>
        <v>40.29</v>
      </c>
      <c r="Q3430" s="14" t="s">
        <v>8308</v>
      </c>
      <c r="R3430" t="s">
        <v>8309</v>
      </c>
      <c r="S3430" s="20">
        <f t="shared" si="267"/>
        <v>42038.720451388886</v>
      </c>
      <c r="T3430" s="20">
        <f t="shared" si="268"/>
        <v>42063.708333333328</v>
      </c>
      <c r="U3430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10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65"/>
        <v>130</v>
      </c>
      <c r="P3431">
        <f t="shared" si="266"/>
        <v>16.25</v>
      </c>
      <c r="Q3431" s="14" t="s">
        <v>8308</v>
      </c>
      <c r="R3431" t="s">
        <v>8309</v>
      </c>
      <c r="S3431" s="20">
        <f t="shared" si="267"/>
        <v>42662.021539351852</v>
      </c>
      <c r="T3431" s="20">
        <f t="shared" si="268"/>
        <v>42676.021539351852</v>
      </c>
      <c r="U3431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10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65"/>
        <v>109</v>
      </c>
      <c r="P3432">
        <f t="shared" si="266"/>
        <v>30.15</v>
      </c>
      <c r="Q3432" s="14" t="s">
        <v>8308</v>
      </c>
      <c r="R3432" t="s">
        <v>8309</v>
      </c>
      <c r="S3432" s="20">
        <f t="shared" si="267"/>
        <v>41820.945613425924</v>
      </c>
      <c r="T3432" s="20">
        <f t="shared" si="268"/>
        <v>41850.945613425924</v>
      </c>
      <c r="U3432">
        <f t="shared" si="269"/>
        <v>2014</v>
      </c>
    </row>
    <row r="3433" spans="1:21" ht="45" x14ac:dyDescent="0.25">
      <c r="A3433">
        <v>2980</v>
      </c>
      <c r="B3433" s="3" t="s">
        <v>2980</v>
      </c>
      <c r="C3433" s="10" t="s">
        <v>7090</v>
      </c>
      <c r="D3433" s="6">
        <v>3000</v>
      </c>
      <c r="E3433" s="8">
        <v>3275</v>
      </c>
      <c r="F3433" t="s">
        <v>8218</v>
      </c>
      <c r="G3433" t="s">
        <v>8223</v>
      </c>
      <c r="H3433" t="s">
        <v>8245</v>
      </c>
      <c r="I3433">
        <v>1440381600</v>
      </c>
      <c r="J3433">
        <v>1438639130</v>
      </c>
      <c r="K3433" t="b">
        <v>0</v>
      </c>
      <c r="L3433">
        <v>24</v>
      </c>
      <c r="M3433" t="b">
        <v>1</v>
      </c>
      <c r="N3433" t="s">
        <v>8269</v>
      </c>
      <c r="O3433" s="12">
        <f t="shared" si="265"/>
        <v>109</v>
      </c>
      <c r="P3433">
        <f t="shared" si="266"/>
        <v>136.46</v>
      </c>
      <c r="Q3433" s="14" t="s">
        <v>8308</v>
      </c>
      <c r="R3433" t="s">
        <v>8309</v>
      </c>
      <c r="S3433" s="20">
        <f t="shared" si="267"/>
        <v>42219.915856481486</v>
      </c>
      <c r="T3433" s="20">
        <f t="shared" si="268"/>
        <v>42240.083333333328</v>
      </c>
      <c r="U3433">
        <f t="shared" si="269"/>
        <v>2015</v>
      </c>
    </row>
    <row r="3434" spans="1:21" ht="45" x14ac:dyDescent="0.25">
      <c r="A3434">
        <v>3153</v>
      </c>
      <c r="B3434" s="3" t="s">
        <v>3153</v>
      </c>
      <c r="C3434" s="10" t="s">
        <v>7263</v>
      </c>
      <c r="D3434" s="6">
        <v>3000</v>
      </c>
      <c r="E3434" s="8">
        <v>10067.5</v>
      </c>
      <c r="F3434" t="s">
        <v>8218</v>
      </c>
      <c r="G3434" t="s">
        <v>8223</v>
      </c>
      <c r="H3434" t="s">
        <v>8245</v>
      </c>
      <c r="I3434">
        <v>1304225940</v>
      </c>
      <c r="J3434">
        <v>1301542937</v>
      </c>
      <c r="K3434" t="b">
        <v>1</v>
      </c>
      <c r="L3434">
        <v>241</v>
      </c>
      <c r="M3434" t="b">
        <v>1</v>
      </c>
      <c r="N3434" t="s">
        <v>8269</v>
      </c>
      <c r="O3434" s="12">
        <f t="shared" si="265"/>
        <v>336</v>
      </c>
      <c r="P3434">
        <f t="shared" si="266"/>
        <v>41.77</v>
      </c>
      <c r="Q3434" s="14" t="s">
        <v>8308</v>
      </c>
      <c r="R3434" t="s">
        <v>8309</v>
      </c>
      <c r="S3434" s="20">
        <f t="shared" si="267"/>
        <v>40633.154363425929</v>
      </c>
      <c r="T3434" s="20">
        <f t="shared" si="268"/>
        <v>40664.207638888889</v>
      </c>
      <c r="U3434">
        <f t="shared" si="269"/>
        <v>2011</v>
      </c>
    </row>
    <row r="3435" spans="1:21" ht="30" x14ac:dyDescent="0.25">
      <c r="A3435">
        <v>3167</v>
      </c>
      <c r="B3435" s="3" t="s">
        <v>3167</v>
      </c>
      <c r="C3435" s="10" t="s">
        <v>7277</v>
      </c>
      <c r="D3435" s="6">
        <v>3000</v>
      </c>
      <c r="E3435" s="8">
        <v>3485</v>
      </c>
      <c r="F3435" t="s">
        <v>8218</v>
      </c>
      <c r="G3435" t="s">
        <v>8223</v>
      </c>
      <c r="H3435" t="s">
        <v>8245</v>
      </c>
      <c r="I3435">
        <v>1406952781</v>
      </c>
      <c r="J3435">
        <v>1405743181</v>
      </c>
      <c r="K3435" t="b">
        <v>1</v>
      </c>
      <c r="L3435">
        <v>55</v>
      </c>
      <c r="M3435" t="b">
        <v>1</v>
      </c>
      <c r="N3435" t="s">
        <v>8269</v>
      </c>
      <c r="O3435" s="12">
        <f t="shared" si="265"/>
        <v>116</v>
      </c>
      <c r="P3435">
        <f t="shared" si="266"/>
        <v>63.36</v>
      </c>
      <c r="Q3435" s="14" t="s">
        <v>8308</v>
      </c>
      <c r="R3435" t="s">
        <v>8309</v>
      </c>
      <c r="S3435" s="20">
        <f t="shared" si="267"/>
        <v>41839.175706018519</v>
      </c>
      <c r="T3435" s="20">
        <f t="shared" si="268"/>
        <v>41853.175706018519</v>
      </c>
      <c r="U3435">
        <f t="shared" si="269"/>
        <v>2014</v>
      </c>
    </row>
    <row r="3436" spans="1:21" ht="60" x14ac:dyDescent="0.25">
      <c r="A3436">
        <v>3174</v>
      </c>
      <c r="B3436" s="3" t="s">
        <v>3174</v>
      </c>
      <c r="C3436" s="10" t="s">
        <v>7284</v>
      </c>
      <c r="D3436" s="6">
        <v>3000</v>
      </c>
      <c r="E3436" s="8">
        <v>3034</v>
      </c>
      <c r="F3436" t="s">
        <v>8218</v>
      </c>
      <c r="G3436" t="s">
        <v>8223</v>
      </c>
      <c r="H3436" t="s">
        <v>8245</v>
      </c>
      <c r="I3436">
        <v>1408999508</v>
      </c>
      <c r="J3436">
        <v>1407789908</v>
      </c>
      <c r="K3436" t="b">
        <v>1</v>
      </c>
      <c r="L3436">
        <v>23</v>
      </c>
      <c r="M3436" t="b">
        <v>1</v>
      </c>
      <c r="N3436" t="s">
        <v>8269</v>
      </c>
      <c r="O3436" s="12">
        <f t="shared" si="265"/>
        <v>101</v>
      </c>
      <c r="P3436">
        <f t="shared" si="266"/>
        <v>131.91</v>
      </c>
      <c r="Q3436" s="14" t="s">
        <v>8308</v>
      </c>
      <c r="R3436" t="s">
        <v>8309</v>
      </c>
      <c r="S3436" s="20">
        <f t="shared" si="267"/>
        <v>41862.864675925928</v>
      </c>
      <c r="T3436" s="20">
        <f t="shared" si="268"/>
        <v>41876.864675925928</v>
      </c>
      <c r="U3436">
        <f t="shared" si="269"/>
        <v>2014</v>
      </c>
    </row>
    <row r="3437" spans="1:21" ht="60" x14ac:dyDescent="0.25">
      <c r="A3437">
        <v>3210</v>
      </c>
      <c r="B3437" s="3" t="s">
        <v>3210</v>
      </c>
      <c r="C3437" s="10" t="s">
        <v>7320</v>
      </c>
      <c r="D3437" s="6">
        <v>3000</v>
      </c>
      <c r="E3437" s="8">
        <v>3773</v>
      </c>
      <c r="F3437" t="s">
        <v>8218</v>
      </c>
      <c r="G3437" t="s">
        <v>8223</v>
      </c>
      <c r="H3437" t="s">
        <v>8245</v>
      </c>
      <c r="I3437">
        <v>1338523140</v>
      </c>
      <c r="J3437">
        <v>1334442519</v>
      </c>
      <c r="K3437" t="b">
        <v>1</v>
      </c>
      <c r="L3437">
        <v>60</v>
      </c>
      <c r="M3437" t="b">
        <v>1</v>
      </c>
      <c r="N3437" t="s">
        <v>8269</v>
      </c>
      <c r="O3437" s="12">
        <f t="shared" si="265"/>
        <v>126</v>
      </c>
      <c r="P3437">
        <f t="shared" si="266"/>
        <v>62.88</v>
      </c>
      <c r="Q3437" s="14" t="s">
        <v>8308</v>
      </c>
      <c r="R3437" t="s">
        <v>8309</v>
      </c>
      <c r="S3437" s="20">
        <f t="shared" si="267"/>
        <v>41013.936562499999</v>
      </c>
      <c r="T3437" s="20">
        <f t="shared" si="268"/>
        <v>41061.165972222225</v>
      </c>
      <c r="U3437">
        <f t="shared" si="269"/>
        <v>2012</v>
      </c>
    </row>
    <row r="3438" spans="1:21" ht="45" x14ac:dyDescent="0.25">
      <c r="A3438">
        <v>3284</v>
      </c>
      <c r="B3438" s="3" t="s">
        <v>3284</v>
      </c>
      <c r="C3438" s="10" t="s">
        <v>7394</v>
      </c>
      <c r="D3438" s="6">
        <v>3000</v>
      </c>
      <c r="E3438" s="8">
        <v>3048</v>
      </c>
      <c r="F3438" t="s">
        <v>8218</v>
      </c>
      <c r="G3438" t="s">
        <v>8223</v>
      </c>
      <c r="H3438" t="s">
        <v>8245</v>
      </c>
      <c r="I3438">
        <v>1454047140</v>
      </c>
      <c r="J3438">
        <v>1452546853</v>
      </c>
      <c r="K3438" t="b">
        <v>0</v>
      </c>
      <c r="L3438">
        <v>15</v>
      </c>
      <c r="M3438" t="b">
        <v>1</v>
      </c>
      <c r="N3438" t="s">
        <v>8269</v>
      </c>
      <c r="O3438" s="12">
        <f t="shared" si="265"/>
        <v>102</v>
      </c>
      <c r="P3438">
        <f t="shared" si="266"/>
        <v>203.2</v>
      </c>
      <c r="Q3438" s="14" t="s">
        <v>8308</v>
      </c>
      <c r="R3438" t="s">
        <v>8309</v>
      </c>
      <c r="S3438" s="20">
        <f t="shared" si="267"/>
        <v>42380.884872685187</v>
      </c>
      <c r="T3438" s="20">
        <f t="shared" si="268"/>
        <v>42398.249305555553</v>
      </c>
      <c r="U3438">
        <f t="shared" si="269"/>
        <v>2016</v>
      </c>
    </row>
    <row r="3439" spans="1:21" ht="60" x14ac:dyDescent="0.25">
      <c r="A3439">
        <v>3299</v>
      </c>
      <c r="B3439" s="3" t="s">
        <v>3299</v>
      </c>
      <c r="C3439" s="10" t="s">
        <v>7409</v>
      </c>
      <c r="D3439" s="6">
        <v>3000</v>
      </c>
      <c r="E3439" s="8">
        <v>3486</v>
      </c>
      <c r="F3439" t="s">
        <v>8218</v>
      </c>
      <c r="G3439" t="s">
        <v>8223</v>
      </c>
      <c r="H3439" t="s">
        <v>8245</v>
      </c>
      <c r="I3439">
        <v>1444860063</v>
      </c>
      <c r="J3439">
        <v>1442268063</v>
      </c>
      <c r="K3439" t="b">
        <v>0</v>
      </c>
      <c r="L3439">
        <v>63</v>
      </c>
      <c r="M3439" t="b">
        <v>1</v>
      </c>
      <c r="N3439" t="s">
        <v>8269</v>
      </c>
      <c r="O3439" s="12">
        <f t="shared" si="265"/>
        <v>116</v>
      </c>
      <c r="P3439">
        <f t="shared" si="266"/>
        <v>55.33</v>
      </c>
      <c r="Q3439" s="14" t="s">
        <v>8308</v>
      </c>
      <c r="R3439" t="s">
        <v>8309</v>
      </c>
      <c r="S3439" s="20">
        <f t="shared" si="267"/>
        <v>42261.917395833334</v>
      </c>
      <c r="T3439" s="20">
        <f t="shared" si="268"/>
        <v>42291.917395833334</v>
      </c>
      <c r="U3439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10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65"/>
        <v>104</v>
      </c>
      <c r="P3440">
        <f t="shared" si="266"/>
        <v>186.07</v>
      </c>
      <c r="Q3440" s="14" t="s">
        <v>8308</v>
      </c>
      <c r="R3440" t="s">
        <v>8309</v>
      </c>
      <c r="S3440" s="20">
        <f t="shared" si="267"/>
        <v>42100.927858796291</v>
      </c>
      <c r="T3440" s="20">
        <f t="shared" si="268"/>
        <v>42126.875</v>
      </c>
      <c r="U3440">
        <f t="shared" si="269"/>
        <v>2015</v>
      </c>
    </row>
    <row r="3441" spans="1:21" ht="45" x14ac:dyDescent="0.25">
      <c r="A3441">
        <v>3300</v>
      </c>
      <c r="B3441" s="3" t="s">
        <v>3300</v>
      </c>
      <c r="C3441" s="10" t="s">
        <v>7410</v>
      </c>
      <c r="D3441" s="6">
        <v>3000</v>
      </c>
      <c r="E3441" s="8">
        <v>4085</v>
      </c>
      <c r="F3441" t="s">
        <v>8218</v>
      </c>
      <c r="G3441" t="s">
        <v>8223</v>
      </c>
      <c r="H3441" t="s">
        <v>8245</v>
      </c>
      <c r="I3441">
        <v>1430329862</v>
      </c>
      <c r="J3441">
        <v>1428515462</v>
      </c>
      <c r="K3441" t="b">
        <v>0</v>
      </c>
      <c r="L3441">
        <v>88</v>
      </c>
      <c r="M3441" t="b">
        <v>1</v>
      </c>
      <c r="N3441" t="s">
        <v>8269</v>
      </c>
      <c r="O3441" s="12">
        <f t="shared" si="265"/>
        <v>136</v>
      </c>
      <c r="P3441">
        <f t="shared" si="266"/>
        <v>46.42</v>
      </c>
      <c r="Q3441" s="14" t="s">
        <v>8308</v>
      </c>
      <c r="R3441" t="s">
        <v>8309</v>
      </c>
      <c r="S3441" s="20">
        <f t="shared" si="267"/>
        <v>42102.743773148148</v>
      </c>
      <c r="T3441" s="20">
        <f t="shared" si="268"/>
        <v>42123.743773148148</v>
      </c>
      <c r="U3441">
        <f t="shared" si="269"/>
        <v>2015</v>
      </c>
    </row>
    <row r="3442" spans="1:21" ht="60" x14ac:dyDescent="0.25">
      <c r="A3442">
        <v>3301</v>
      </c>
      <c r="B3442" s="3" t="s">
        <v>3301</v>
      </c>
      <c r="C3442" s="10" t="s">
        <v>7411</v>
      </c>
      <c r="D3442" s="6">
        <v>3000</v>
      </c>
      <c r="E3442" s="8">
        <v>4004</v>
      </c>
      <c r="F3442" t="s">
        <v>8218</v>
      </c>
      <c r="G3442" t="s">
        <v>8223</v>
      </c>
      <c r="H3442" t="s">
        <v>8245</v>
      </c>
      <c r="I3442">
        <v>1470034740</v>
      </c>
      <c r="J3442">
        <v>1466185176</v>
      </c>
      <c r="K3442" t="b">
        <v>0</v>
      </c>
      <c r="L3442">
        <v>70</v>
      </c>
      <c r="M3442" t="b">
        <v>1</v>
      </c>
      <c r="N3442" t="s">
        <v>8269</v>
      </c>
      <c r="O3442" s="12">
        <f t="shared" si="265"/>
        <v>133</v>
      </c>
      <c r="P3442">
        <f t="shared" si="266"/>
        <v>57.2</v>
      </c>
      <c r="Q3442" s="14" t="s">
        <v>8308</v>
      </c>
      <c r="R3442" t="s">
        <v>8309</v>
      </c>
      <c r="S3442" s="20">
        <f t="shared" si="267"/>
        <v>42538.73583333334</v>
      </c>
      <c r="T3442" s="20">
        <f t="shared" si="268"/>
        <v>42583.290972222225</v>
      </c>
      <c r="U3442">
        <f t="shared" si="269"/>
        <v>2016</v>
      </c>
    </row>
    <row r="3443" spans="1:21" ht="60" x14ac:dyDescent="0.25">
      <c r="A3443">
        <v>3340</v>
      </c>
      <c r="B3443" s="3" t="s">
        <v>3340</v>
      </c>
      <c r="C3443" s="10" t="s">
        <v>7450</v>
      </c>
      <c r="D3443" s="6">
        <v>3000</v>
      </c>
      <c r="E3443" s="8">
        <v>4145</v>
      </c>
      <c r="F3443" t="s">
        <v>8218</v>
      </c>
      <c r="G3443" t="s">
        <v>8223</v>
      </c>
      <c r="H3443" t="s">
        <v>8245</v>
      </c>
      <c r="I3443">
        <v>1481066554</v>
      </c>
      <c r="J3443">
        <v>1478906554</v>
      </c>
      <c r="K3443" t="b">
        <v>0</v>
      </c>
      <c r="L3443">
        <v>38</v>
      </c>
      <c r="M3443" t="b">
        <v>1</v>
      </c>
      <c r="N3443" t="s">
        <v>8269</v>
      </c>
      <c r="O3443" s="12">
        <f t="shared" si="265"/>
        <v>138</v>
      </c>
      <c r="P3443">
        <f t="shared" si="266"/>
        <v>109.08</v>
      </c>
      <c r="Q3443" s="14" t="s">
        <v>8308</v>
      </c>
      <c r="R3443" t="s">
        <v>8309</v>
      </c>
      <c r="S3443" s="20">
        <f t="shared" si="267"/>
        <v>42685.974004629628</v>
      </c>
      <c r="T3443" s="20">
        <f t="shared" si="268"/>
        <v>42710.974004629628</v>
      </c>
      <c r="U3443">
        <f t="shared" si="269"/>
        <v>2016</v>
      </c>
    </row>
    <row r="3444" spans="1:21" ht="45" x14ac:dyDescent="0.25">
      <c r="A3444">
        <v>3354</v>
      </c>
      <c r="B3444" s="3" t="s">
        <v>3353</v>
      </c>
      <c r="C3444" s="10" t="s">
        <v>7464</v>
      </c>
      <c r="D3444" s="6">
        <v>3000</v>
      </c>
      <c r="E3444" s="8">
        <v>3058</v>
      </c>
      <c r="F3444" t="s">
        <v>8218</v>
      </c>
      <c r="G3444" t="s">
        <v>8223</v>
      </c>
      <c r="H3444" t="s">
        <v>8245</v>
      </c>
      <c r="I3444">
        <v>1446091260</v>
      </c>
      <c r="J3444">
        <v>1443029206</v>
      </c>
      <c r="K3444" t="b">
        <v>0</v>
      </c>
      <c r="L3444">
        <v>55</v>
      </c>
      <c r="M3444" t="b">
        <v>1</v>
      </c>
      <c r="N3444" t="s">
        <v>8269</v>
      </c>
      <c r="O3444" s="12">
        <f t="shared" si="265"/>
        <v>102</v>
      </c>
      <c r="P3444">
        <f t="shared" si="266"/>
        <v>55.6</v>
      </c>
      <c r="Q3444" s="14" t="s">
        <v>8308</v>
      </c>
      <c r="R3444" t="s">
        <v>8309</v>
      </c>
      <c r="S3444" s="20">
        <f t="shared" si="267"/>
        <v>42270.7269212963</v>
      </c>
      <c r="T3444" s="20">
        <f t="shared" si="268"/>
        <v>42306.167361111111</v>
      </c>
      <c r="U3444">
        <f t="shared" si="269"/>
        <v>2015</v>
      </c>
    </row>
    <row r="3445" spans="1:21" ht="60" x14ac:dyDescent="0.25">
      <c r="A3445">
        <v>3380</v>
      </c>
      <c r="B3445" s="3" t="s">
        <v>3379</v>
      </c>
      <c r="C3445" s="10" t="s">
        <v>7490</v>
      </c>
      <c r="D3445" s="6">
        <v>3000</v>
      </c>
      <c r="E3445" s="8">
        <v>3133</v>
      </c>
      <c r="F3445" t="s">
        <v>8218</v>
      </c>
      <c r="G3445" t="s">
        <v>8223</v>
      </c>
      <c r="H3445" t="s">
        <v>8245</v>
      </c>
      <c r="I3445">
        <v>1417305178</v>
      </c>
      <c r="J3445">
        <v>1414277578</v>
      </c>
      <c r="K3445" t="b">
        <v>0</v>
      </c>
      <c r="L3445">
        <v>28</v>
      </c>
      <c r="M3445" t="b">
        <v>1</v>
      </c>
      <c r="N3445" t="s">
        <v>8269</v>
      </c>
      <c r="O3445" s="12">
        <f t="shared" si="265"/>
        <v>104</v>
      </c>
      <c r="P3445">
        <f t="shared" si="266"/>
        <v>111.89</v>
      </c>
      <c r="Q3445" s="14" t="s">
        <v>8308</v>
      </c>
      <c r="R3445" t="s">
        <v>8309</v>
      </c>
      <c r="S3445" s="20">
        <f t="shared" si="267"/>
        <v>41937.95344907407</v>
      </c>
      <c r="T3445" s="20">
        <f t="shared" si="268"/>
        <v>41972.995115740734</v>
      </c>
      <c r="U3445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10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65"/>
        <v>289</v>
      </c>
      <c r="P3446">
        <f t="shared" si="266"/>
        <v>43.35</v>
      </c>
      <c r="Q3446" s="14" t="s">
        <v>8308</v>
      </c>
      <c r="R3446" t="s">
        <v>8309</v>
      </c>
      <c r="S3446" s="20">
        <f t="shared" si="267"/>
        <v>42521.291504629626</v>
      </c>
      <c r="T3446" s="20">
        <f t="shared" si="268"/>
        <v>42529.582638888889</v>
      </c>
      <c r="U3446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10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65"/>
        <v>100</v>
      </c>
      <c r="P3447">
        <f t="shared" si="266"/>
        <v>64.52</v>
      </c>
      <c r="Q3447" s="14" t="s">
        <v>8308</v>
      </c>
      <c r="R3447" t="s">
        <v>8309</v>
      </c>
      <c r="S3447" s="20">
        <f t="shared" si="267"/>
        <v>42272.530509259261</v>
      </c>
      <c r="T3447" s="20">
        <f t="shared" si="268"/>
        <v>42300.530509259261</v>
      </c>
      <c r="U3447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10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65"/>
        <v>108</v>
      </c>
      <c r="P3448">
        <f t="shared" si="266"/>
        <v>43.28</v>
      </c>
      <c r="Q3448" s="14" t="s">
        <v>8308</v>
      </c>
      <c r="R3448" t="s">
        <v>8309</v>
      </c>
      <c r="S3448" s="20">
        <f t="shared" si="267"/>
        <v>42016.832465277781</v>
      </c>
      <c r="T3448" s="20">
        <f t="shared" si="268"/>
        <v>42040.513888888891</v>
      </c>
      <c r="U3448">
        <f t="shared" si="269"/>
        <v>2015</v>
      </c>
    </row>
    <row r="3449" spans="1:21" ht="60" x14ac:dyDescent="0.25">
      <c r="A3449">
        <v>3387</v>
      </c>
      <c r="B3449" s="3" t="s">
        <v>3386</v>
      </c>
      <c r="C3449" s="10" t="s">
        <v>7497</v>
      </c>
      <c r="D3449" s="6">
        <v>3000</v>
      </c>
      <c r="E3449" s="8">
        <v>3506</v>
      </c>
      <c r="F3449" t="s">
        <v>8218</v>
      </c>
      <c r="G3449" t="s">
        <v>8223</v>
      </c>
      <c r="H3449" t="s">
        <v>8245</v>
      </c>
      <c r="I3449">
        <v>1418581088</v>
      </c>
      <c r="J3449">
        <v>1415125088</v>
      </c>
      <c r="K3449" t="b">
        <v>0</v>
      </c>
      <c r="L3449">
        <v>35</v>
      </c>
      <c r="M3449" t="b">
        <v>1</v>
      </c>
      <c r="N3449" t="s">
        <v>8269</v>
      </c>
      <c r="O3449" s="12">
        <f t="shared" si="265"/>
        <v>117</v>
      </c>
      <c r="P3449">
        <f t="shared" si="266"/>
        <v>100.17</v>
      </c>
      <c r="Q3449" s="14" t="s">
        <v>8308</v>
      </c>
      <c r="R3449" t="s">
        <v>8309</v>
      </c>
      <c r="S3449" s="20">
        <f t="shared" si="267"/>
        <v>41947.762592592589</v>
      </c>
      <c r="T3449" s="20">
        <f t="shared" si="268"/>
        <v>41987.762592592597</v>
      </c>
      <c r="U3449">
        <f t="shared" si="269"/>
        <v>2014</v>
      </c>
    </row>
    <row r="3450" spans="1:21" ht="60" x14ac:dyDescent="0.25">
      <c r="A3450">
        <v>3410</v>
      </c>
      <c r="B3450" s="3" t="s">
        <v>3409</v>
      </c>
      <c r="C3450" s="10" t="s">
        <v>7520</v>
      </c>
      <c r="D3450" s="6">
        <v>3000</v>
      </c>
      <c r="E3450" s="8">
        <v>3255</v>
      </c>
      <c r="F3450" t="s">
        <v>8218</v>
      </c>
      <c r="G3450" t="s">
        <v>8223</v>
      </c>
      <c r="H3450" t="s">
        <v>8245</v>
      </c>
      <c r="I3450">
        <v>1465196400</v>
      </c>
      <c r="J3450">
        <v>1462841990</v>
      </c>
      <c r="K3450" t="b">
        <v>0</v>
      </c>
      <c r="L3450">
        <v>40</v>
      </c>
      <c r="M3450" t="b">
        <v>1</v>
      </c>
      <c r="N3450" t="s">
        <v>8269</v>
      </c>
      <c r="O3450" s="12">
        <f t="shared" si="265"/>
        <v>109</v>
      </c>
      <c r="P3450">
        <f t="shared" si="266"/>
        <v>81.38</v>
      </c>
      <c r="Q3450" s="14" t="s">
        <v>8308</v>
      </c>
      <c r="R3450" t="s">
        <v>8309</v>
      </c>
      <c r="S3450" s="20">
        <f t="shared" si="267"/>
        <v>42500.041550925926</v>
      </c>
      <c r="T3450" s="20">
        <f t="shared" si="268"/>
        <v>42527.291666666672</v>
      </c>
      <c r="U3450">
        <f t="shared" si="269"/>
        <v>2016</v>
      </c>
    </row>
    <row r="3451" spans="1:21" ht="45" x14ac:dyDescent="0.25">
      <c r="A3451">
        <v>3414</v>
      </c>
      <c r="B3451" s="3" t="s">
        <v>3413</v>
      </c>
      <c r="C3451" s="10" t="s">
        <v>7524</v>
      </c>
      <c r="D3451" s="6">
        <v>3000</v>
      </c>
      <c r="E3451" s="8">
        <v>3105</v>
      </c>
      <c r="F3451" t="s">
        <v>8218</v>
      </c>
      <c r="G3451" t="s">
        <v>8223</v>
      </c>
      <c r="H3451" t="s">
        <v>8245</v>
      </c>
      <c r="I3451">
        <v>1480579140</v>
      </c>
      <c r="J3451">
        <v>1478030325</v>
      </c>
      <c r="K3451" t="b">
        <v>0</v>
      </c>
      <c r="L3451">
        <v>44</v>
      </c>
      <c r="M3451" t="b">
        <v>1</v>
      </c>
      <c r="N3451" t="s">
        <v>8269</v>
      </c>
      <c r="O3451" s="12">
        <f t="shared" si="265"/>
        <v>104</v>
      </c>
      <c r="P3451">
        <f t="shared" si="266"/>
        <v>70.569999999999993</v>
      </c>
      <c r="Q3451" s="14" t="s">
        <v>8308</v>
      </c>
      <c r="R3451" t="s">
        <v>8309</v>
      </c>
      <c r="S3451" s="20">
        <f t="shared" si="267"/>
        <v>42675.832465277781</v>
      </c>
      <c r="T3451" s="20">
        <f t="shared" si="268"/>
        <v>42705.332638888889</v>
      </c>
      <c r="U3451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10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65"/>
        <v>152</v>
      </c>
      <c r="P3452">
        <f t="shared" si="266"/>
        <v>19.489999999999998</v>
      </c>
      <c r="Q3452" s="14" t="s">
        <v>8308</v>
      </c>
      <c r="R3452" t="s">
        <v>8309</v>
      </c>
      <c r="S3452" s="20">
        <f t="shared" si="267"/>
        <v>42036.704525462963</v>
      </c>
      <c r="T3452" s="20">
        <f t="shared" si="268"/>
        <v>42096.662858796291</v>
      </c>
      <c r="U3452">
        <f t="shared" si="269"/>
        <v>2015</v>
      </c>
    </row>
    <row r="3453" spans="1:21" ht="60" x14ac:dyDescent="0.25">
      <c r="A3453">
        <v>3437</v>
      </c>
      <c r="B3453" s="3" t="s">
        <v>3436</v>
      </c>
      <c r="C3453" s="10" t="s">
        <v>7547</v>
      </c>
      <c r="D3453" s="6">
        <v>3000</v>
      </c>
      <c r="E3453" s="8">
        <v>3030</v>
      </c>
      <c r="F3453" t="s">
        <v>8218</v>
      </c>
      <c r="G3453" t="s">
        <v>8223</v>
      </c>
      <c r="H3453" t="s">
        <v>8245</v>
      </c>
      <c r="I3453">
        <v>1440003820</v>
      </c>
      <c r="J3453">
        <v>1437411820</v>
      </c>
      <c r="K3453" t="b">
        <v>0</v>
      </c>
      <c r="L3453">
        <v>36</v>
      </c>
      <c r="M3453" t="b">
        <v>1</v>
      </c>
      <c r="N3453" t="s">
        <v>8269</v>
      </c>
      <c r="O3453" s="12">
        <f t="shared" si="265"/>
        <v>101</v>
      </c>
      <c r="P3453">
        <f t="shared" si="266"/>
        <v>84.17</v>
      </c>
      <c r="Q3453" s="14" t="s">
        <v>8308</v>
      </c>
      <c r="R3453" t="s">
        <v>8309</v>
      </c>
      <c r="S3453" s="20">
        <f t="shared" si="267"/>
        <v>42205.710879629631</v>
      </c>
      <c r="T3453" s="20">
        <f t="shared" si="268"/>
        <v>42235.710879629631</v>
      </c>
      <c r="U3453">
        <f t="shared" si="269"/>
        <v>2015</v>
      </c>
    </row>
    <row r="3454" spans="1:21" ht="60" x14ac:dyDescent="0.25">
      <c r="A3454">
        <v>3456</v>
      </c>
      <c r="B3454" s="3" t="s">
        <v>3455</v>
      </c>
      <c r="C3454" s="10" t="s">
        <v>7566</v>
      </c>
      <c r="D3454" s="6">
        <v>3000</v>
      </c>
      <c r="E3454" s="8">
        <v>5739</v>
      </c>
      <c r="F3454" t="s">
        <v>8218</v>
      </c>
      <c r="G3454" t="s">
        <v>8223</v>
      </c>
      <c r="H3454" t="s">
        <v>8245</v>
      </c>
      <c r="I3454">
        <v>1406876340</v>
      </c>
      <c r="J3454">
        <v>1404190567</v>
      </c>
      <c r="K3454" t="b">
        <v>0</v>
      </c>
      <c r="L3454">
        <v>16</v>
      </c>
      <c r="M3454" t="b">
        <v>1</v>
      </c>
      <c r="N3454" t="s">
        <v>8269</v>
      </c>
      <c r="O3454" s="12">
        <f t="shared" si="265"/>
        <v>191</v>
      </c>
      <c r="P3454">
        <f t="shared" si="266"/>
        <v>358.69</v>
      </c>
      <c r="Q3454" s="14" t="s">
        <v>8308</v>
      </c>
      <c r="R3454" t="s">
        <v>8309</v>
      </c>
      <c r="S3454" s="20">
        <f t="shared" si="267"/>
        <v>41821.205636574072</v>
      </c>
      <c r="T3454" s="20">
        <f t="shared" si="268"/>
        <v>41852.290972222225</v>
      </c>
      <c r="U3454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10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65"/>
        <v>128</v>
      </c>
      <c r="P3455">
        <f t="shared" si="266"/>
        <v>27.5</v>
      </c>
      <c r="Q3455" s="14" t="s">
        <v>8308</v>
      </c>
      <c r="R3455" t="s">
        <v>8309</v>
      </c>
      <c r="S3455" s="20">
        <f t="shared" si="267"/>
        <v>42535.97865740741</v>
      </c>
      <c r="T3455" s="20">
        <f t="shared" si="268"/>
        <v>42595.97865740741</v>
      </c>
      <c r="U3455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10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65"/>
        <v>101</v>
      </c>
      <c r="P3456">
        <f t="shared" si="266"/>
        <v>33.57</v>
      </c>
      <c r="Q3456" s="14" t="s">
        <v>8308</v>
      </c>
      <c r="R3456" t="s">
        <v>8309</v>
      </c>
      <c r="S3456" s="20">
        <f t="shared" si="267"/>
        <v>41821.698599537034</v>
      </c>
      <c r="T3456" s="20">
        <f t="shared" si="268"/>
        <v>41851.698599537034</v>
      </c>
      <c r="U3456">
        <f t="shared" si="269"/>
        <v>2014</v>
      </c>
    </row>
    <row r="3457" spans="1:21" x14ac:dyDescent="0.25">
      <c r="A3457">
        <v>3467</v>
      </c>
      <c r="B3457" s="3" t="s">
        <v>3466</v>
      </c>
      <c r="C3457" s="10" t="s">
        <v>7577</v>
      </c>
      <c r="D3457" s="6">
        <v>3000</v>
      </c>
      <c r="E3457" s="8">
        <v>3030</v>
      </c>
      <c r="F3457" t="s">
        <v>8218</v>
      </c>
      <c r="G3457" t="s">
        <v>8223</v>
      </c>
      <c r="H3457" t="s">
        <v>8245</v>
      </c>
      <c r="I3457">
        <v>1426864032</v>
      </c>
      <c r="J3457">
        <v>1424275632</v>
      </c>
      <c r="K3457" t="b">
        <v>0</v>
      </c>
      <c r="L3457">
        <v>47</v>
      </c>
      <c r="M3457" t="b">
        <v>1</v>
      </c>
      <c r="N3457" t="s">
        <v>8269</v>
      </c>
      <c r="O3457" s="12">
        <f t="shared" si="265"/>
        <v>101</v>
      </c>
      <c r="P3457">
        <f t="shared" si="266"/>
        <v>64.47</v>
      </c>
      <c r="Q3457" s="14" t="s">
        <v>8308</v>
      </c>
      <c r="R3457" t="s">
        <v>8309</v>
      </c>
      <c r="S3457" s="20">
        <f t="shared" si="267"/>
        <v>42053.671666666662</v>
      </c>
      <c r="T3457" s="20">
        <f t="shared" si="268"/>
        <v>42083.630000000005</v>
      </c>
      <c r="U3457">
        <f t="shared" si="269"/>
        <v>2015</v>
      </c>
    </row>
    <row r="3458" spans="1:21" ht="45" x14ac:dyDescent="0.25">
      <c r="A3458">
        <v>3486</v>
      </c>
      <c r="B3458" s="3" t="s">
        <v>3485</v>
      </c>
      <c r="C3458" s="10" t="s">
        <v>7596</v>
      </c>
      <c r="D3458" s="6">
        <v>3000</v>
      </c>
      <c r="E3458" s="8">
        <v>4656</v>
      </c>
      <c r="F3458" t="s">
        <v>8218</v>
      </c>
      <c r="G3458" t="s">
        <v>8223</v>
      </c>
      <c r="H3458" t="s">
        <v>8245</v>
      </c>
      <c r="I3458">
        <v>1433314740</v>
      </c>
      <c r="J3458">
        <v>1430600401</v>
      </c>
      <c r="K3458" t="b">
        <v>0</v>
      </c>
      <c r="L3458">
        <v>56</v>
      </c>
      <c r="M3458" t="b">
        <v>1</v>
      </c>
      <c r="N3458" t="s">
        <v>8269</v>
      </c>
      <c r="O3458" s="12">
        <f t="shared" ref="O3458:O3521" si="270">ROUND(E3458/D3458*100,0)</f>
        <v>155</v>
      </c>
      <c r="P3458">
        <f t="shared" ref="P3458:P3521" si="271">IFERROR(ROUND(E3458/L3458,2),0)</f>
        <v>83.14</v>
      </c>
      <c r="Q3458" s="14" t="s">
        <v>8308</v>
      </c>
      <c r="R3458" t="s">
        <v>8309</v>
      </c>
      <c r="S3458" s="20">
        <f t="shared" ref="S3458:S3521" si="272">(((J3458/60)/60)/24)+DATE(1970,1,1)</f>
        <v>42126.87501157407</v>
      </c>
      <c r="T3458" s="20">
        <f t="shared" ref="T3458:T3521" si="273">(((I3458/60)/60)/24)+DATE(1970,1,1)</f>
        <v>42158.290972222225</v>
      </c>
      <c r="U3458">
        <f t="shared" si="269"/>
        <v>2015</v>
      </c>
    </row>
    <row r="3459" spans="1:21" ht="60" x14ac:dyDescent="0.25">
      <c r="A3459">
        <v>3488</v>
      </c>
      <c r="B3459" s="3" t="s">
        <v>3487</v>
      </c>
      <c r="C3459" s="10" t="s">
        <v>7598</v>
      </c>
      <c r="D3459" s="6">
        <v>3000</v>
      </c>
      <c r="E3459" s="8">
        <v>3636</v>
      </c>
      <c r="F3459" t="s">
        <v>8218</v>
      </c>
      <c r="G3459" t="s">
        <v>8223</v>
      </c>
      <c r="H3459" t="s">
        <v>8245</v>
      </c>
      <c r="I3459">
        <v>1429286400</v>
      </c>
      <c r="J3459">
        <v>1427221560</v>
      </c>
      <c r="K3459" t="b">
        <v>0</v>
      </c>
      <c r="L3459">
        <v>29</v>
      </c>
      <c r="M3459" t="b">
        <v>1</v>
      </c>
      <c r="N3459" t="s">
        <v>8269</v>
      </c>
      <c r="O3459" s="12">
        <f t="shared" si="270"/>
        <v>121</v>
      </c>
      <c r="P3459">
        <f t="shared" si="271"/>
        <v>125.38</v>
      </c>
      <c r="Q3459" s="14" t="s">
        <v>8308</v>
      </c>
      <c r="R3459" t="s">
        <v>8309</v>
      </c>
      <c r="S3459" s="20">
        <f t="shared" si="272"/>
        <v>42087.768055555556</v>
      </c>
      <c r="T3459" s="20">
        <f t="shared" si="273"/>
        <v>42111.666666666672</v>
      </c>
      <c r="U3459">
        <f t="shared" ref="U3459:U3522" si="274">YEAR(S3459)</f>
        <v>2015</v>
      </c>
    </row>
    <row r="3460" spans="1:21" ht="60" x14ac:dyDescent="0.25">
      <c r="A3460">
        <v>3496</v>
      </c>
      <c r="B3460" s="3" t="s">
        <v>3495</v>
      </c>
      <c r="C3460" s="10" t="s">
        <v>7606</v>
      </c>
      <c r="D3460" s="6">
        <v>3000</v>
      </c>
      <c r="E3460" s="8">
        <v>3732</v>
      </c>
      <c r="F3460" t="s">
        <v>8218</v>
      </c>
      <c r="G3460" t="s">
        <v>8223</v>
      </c>
      <c r="H3460" t="s">
        <v>8245</v>
      </c>
      <c r="I3460">
        <v>1473625166</v>
      </c>
      <c r="J3460">
        <v>1470169166</v>
      </c>
      <c r="K3460" t="b">
        <v>0</v>
      </c>
      <c r="L3460">
        <v>78</v>
      </c>
      <c r="M3460" t="b">
        <v>1</v>
      </c>
      <c r="N3460" t="s">
        <v>8269</v>
      </c>
      <c r="O3460" s="12">
        <f t="shared" si="270"/>
        <v>124</v>
      </c>
      <c r="P3460">
        <f t="shared" si="271"/>
        <v>47.85</v>
      </c>
      <c r="Q3460" s="14" t="s">
        <v>8308</v>
      </c>
      <c r="R3460" t="s">
        <v>8309</v>
      </c>
      <c r="S3460" s="20">
        <f t="shared" si="272"/>
        <v>42584.846828703703</v>
      </c>
      <c r="T3460" s="20">
        <f t="shared" si="273"/>
        <v>42624.846828703703</v>
      </c>
      <c r="U3460">
        <f t="shared" si="274"/>
        <v>2016</v>
      </c>
    </row>
    <row r="3461" spans="1:21" ht="60" hidden="1" x14ac:dyDescent="0.25">
      <c r="A3461">
        <v>3459</v>
      </c>
      <c r="B3461" s="3" t="s">
        <v>3458</v>
      </c>
      <c r="C3461" s="10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70"/>
        <v>126</v>
      </c>
      <c r="P3461">
        <f t="shared" si="271"/>
        <v>17.53</v>
      </c>
      <c r="Q3461" s="14" t="s">
        <v>8308</v>
      </c>
      <c r="R3461" t="s">
        <v>8309</v>
      </c>
      <c r="S3461" s="20">
        <f t="shared" si="272"/>
        <v>42480.479861111111</v>
      </c>
      <c r="T3461" s="20">
        <f t="shared" si="273"/>
        <v>42510.479861111111</v>
      </c>
      <c r="U3461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10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70"/>
        <v>190</v>
      </c>
      <c r="P3462">
        <f t="shared" si="271"/>
        <v>50</v>
      </c>
      <c r="Q3462" s="14" t="s">
        <v>8308</v>
      </c>
      <c r="R3462" t="s">
        <v>8309</v>
      </c>
      <c r="S3462" s="20">
        <f t="shared" si="272"/>
        <v>41852.527222222219</v>
      </c>
      <c r="T3462" s="20">
        <f t="shared" si="273"/>
        <v>41866.527222222219</v>
      </c>
      <c r="U3462">
        <f t="shared" si="274"/>
        <v>2014</v>
      </c>
    </row>
    <row r="3463" spans="1:21" ht="60" x14ac:dyDescent="0.25">
      <c r="A3463">
        <v>3506</v>
      </c>
      <c r="B3463" s="3" t="s">
        <v>3505</v>
      </c>
      <c r="C3463" s="10" t="s">
        <v>7616</v>
      </c>
      <c r="D3463" s="6">
        <v>3000</v>
      </c>
      <c r="E3463" s="8">
        <v>3045</v>
      </c>
      <c r="F3463" t="s">
        <v>8218</v>
      </c>
      <c r="G3463" t="s">
        <v>8223</v>
      </c>
      <c r="H3463" t="s">
        <v>8245</v>
      </c>
      <c r="I3463">
        <v>1408815440</v>
      </c>
      <c r="J3463">
        <v>1404927440</v>
      </c>
      <c r="K3463" t="b">
        <v>0</v>
      </c>
      <c r="L3463">
        <v>29</v>
      </c>
      <c r="M3463" t="b">
        <v>1</v>
      </c>
      <c r="N3463" t="s">
        <v>8269</v>
      </c>
      <c r="O3463" s="12">
        <f t="shared" si="270"/>
        <v>102</v>
      </c>
      <c r="P3463">
        <f t="shared" si="271"/>
        <v>105</v>
      </c>
      <c r="Q3463" s="14" t="s">
        <v>8308</v>
      </c>
      <c r="R3463" t="s">
        <v>8309</v>
      </c>
      <c r="S3463" s="20">
        <f t="shared" si="272"/>
        <v>41829.734259259261</v>
      </c>
      <c r="T3463" s="20">
        <f t="shared" si="273"/>
        <v>41874.734259259261</v>
      </c>
      <c r="U3463">
        <f t="shared" si="274"/>
        <v>2014</v>
      </c>
    </row>
    <row r="3464" spans="1:21" ht="60" x14ac:dyDescent="0.25">
      <c r="A3464">
        <v>3509</v>
      </c>
      <c r="B3464" s="3" t="s">
        <v>3508</v>
      </c>
      <c r="C3464" s="10" t="s">
        <v>7619</v>
      </c>
      <c r="D3464" s="6">
        <v>3000</v>
      </c>
      <c r="E3464" s="8">
        <v>3190</v>
      </c>
      <c r="F3464" t="s">
        <v>8218</v>
      </c>
      <c r="G3464" t="s">
        <v>8223</v>
      </c>
      <c r="H3464" t="s">
        <v>8245</v>
      </c>
      <c r="I3464">
        <v>1416545700</v>
      </c>
      <c r="J3464">
        <v>1415392666</v>
      </c>
      <c r="K3464" t="b">
        <v>0</v>
      </c>
      <c r="L3464">
        <v>33</v>
      </c>
      <c r="M3464" t="b">
        <v>1</v>
      </c>
      <c r="N3464" t="s">
        <v>8269</v>
      </c>
      <c r="O3464" s="12">
        <f t="shared" si="270"/>
        <v>106</v>
      </c>
      <c r="P3464">
        <f t="shared" si="271"/>
        <v>96.67</v>
      </c>
      <c r="Q3464" s="14" t="s">
        <v>8308</v>
      </c>
      <c r="R3464" t="s">
        <v>8309</v>
      </c>
      <c r="S3464" s="20">
        <f t="shared" si="272"/>
        <v>41950.859560185185</v>
      </c>
      <c r="T3464" s="20">
        <f t="shared" si="273"/>
        <v>41964.204861111109</v>
      </c>
      <c r="U3464">
        <f t="shared" si="274"/>
        <v>2014</v>
      </c>
    </row>
    <row r="3465" spans="1:21" ht="45" hidden="1" x14ac:dyDescent="0.25">
      <c r="A3465">
        <v>3463</v>
      </c>
      <c r="B3465" s="3" t="s">
        <v>3462</v>
      </c>
      <c r="C3465" s="10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70"/>
        <v>103</v>
      </c>
      <c r="P3465">
        <f t="shared" si="271"/>
        <v>90.68</v>
      </c>
      <c r="Q3465" s="14" t="s">
        <v>8308</v>
      </c>
      <c r="R3465" t="s">
        <v>8309</v>
      </c>
      <c r="S3465" s="20">
        <f t="shared" si="272"/>
        <v>42612.918807870374</v>
      </c>
      <c r="T3465" s="20">
        <f t="shared" si="273"/>
        <v>42654.165972222225</v>
      </c>
      <c r="U3465">
        <f t="shared" si="274"/>
        <v>2016</v>
      </c>
    </row>
    <row r="3466" spans="1:21" ht="45" x14ac:dyDescent="0.25">
      <c r="A3466">
        <v>3515</v>
      </c>
      <c r="B3466" s="3" t="s">
        <v>3514</v>
      </c>
      <c r="C3466" s="10" t="s">
        <v>7625</v>
      </c>
      <c r="D3466" s="6">
        <v>3000</v>
      </c>
      <c r="E3466" s="8">
        <v>3080</v>
      </c>
      <c r="F3466" t="s">
        <v>8218</v>
      </c>
      <c r="G3466" t="s">
        <v>8223</v>
      </c>
      <c r="H3466" t="s">
        <v>8245</v>
      </c>
      <c r="I3466">
        <v>1433097171</v>
      </c>
      <c r="J3466">
        <v>1430505171</v>
      </c>
      <c r="K3466" t="b">
        <v>0</v>
      </c>
      <c r="L3466">
        <v>46</v>
      </c>
      <c r="M3466" t="b">
        <v>1</v>
      </c>
      <c r="N3466" t="s">
        <v>8269</v>
      </c>
      <c r="O3466" s="12">
        <f t="shared" si="270"/>
        <v>103</v>
      </c>
      <c r="P3466">
        <f t="shared" si="271"/>
        <v>66.959999999999994</v>
      </c>
      <c r="Q3466" s="14" t="s">
        <v>8308</v>
      </c>
      <c r="R3466" t="s">
        <v>8309</v>
      </c>
      <c r="S3466" s="20">
        <f t="shared" si="272"/>
        <v>42125.772812499999</v>
      </c>
      <c r="T3466" s="20">
        <f t="shared" si="273"/>
        <v>42155.772812499999</v>
      </c>
      <c r="U3466">
        <f t="shared" si="274"/>
        <v>2015</v>
      </c>
    </row>
    <row r="3467" spans="1:21" ht="45" hidden="1" x14ac:dyDescent="0.25">
      <c r="A3467">
        <v>3465</v>
      </c>
      <c r="B3467" s="3" t="s">
        <v>3464</v>
      </c>
      <c r="C3467" s="10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70"/>
        <v>103</v>
      </c>
      <c r="P3467">
        <f t="shared" si="271"/>
        <v>57.22</v>
      </c>
      <c r="Q3467" s="14" t="s">
        <v>8308</v>
      </c>
      <c r="R3467" t="s">
        <v>8309</v>
      </c>
      <c r="S3467" s="20">
        <f t="shared" si="272"/>
        <v>42200.625833333332</v>
      </c>
      <c r="T3467" s="20">
        <f t="shared" si="273"/>
        <v>42225.666666666672</v>
      </c>
      <c r="U3467">
        <f t="shared" si="274"/>
        <v>2015</v>
      </c>
    </row>
    <row r="3468" spans="1:21" ht="60" x14ac:dyDescent="0.25">
      <c r="A3468">
        <v>3583</v>
      </c>
      <c r="B3468" s="3" t="s">
        <v>3582</v>
      </c>
      <c r="C3468" s="10" t="s">
        <v>7693</v>
      </c>
      <c r="D3468" s="6">
        <v>3000</v>
      </c>
      <c r="E3468" s="8">
        <v>3255</v>
      </c>
      <c r="F3468" t="s">
        <v>8218</v>
      </c>
      <c r="G3468" t="s">
        <v>8223</v>
      </c>
      <c r="H3468" t="s">
        <v>8245</v>
      </c>
      <c r="I3468">
        <v>1460970805</v>
      </c>
      <c r="J3468">
        <v>1455790405</v>
      </c>
      <c r="K3468" t="b">
        <v>0</v>
      </c>
      <c r="L3468">
        <v>24</v>
      </c>
      <c r="M3468" t="b">
        <v>1</v>
      </c>
      <c r="N3468" t="s">
        <v>8269</v>
      </c>
      <c r="O3468" s="12">
        <f t="shared" si="270"/>
        <v>109</v>
      </c>
      <c r="P3468">
        <f t="shared" si="271"/>
        <v>135.63</v>
      </c>
      <c r="Q3468" s="14" t="s">
        <v>8308</v>
      </c>
      <c r="R3468" t="s">
        <v>8309</v>
      </c>
      <c r="S3468" s="20">
        <f t="shared" si="272"/>
        <v>42418.425983796296</v>
      </c>
      <c r="T3468" s="20">
        <f t="shared" si="273"/>
        <v>42478.384317129632</v>
      </c>
      <c r="U3468">
        <f t="shared" si="274"/>
        <v>2016</v>
      </c>
    </row>
    <row r="3469" spans="1:21" ht="45" x14ac:dyDescent="0.25">
      <c r="A3469">
        <v>3593</v>
      </c>
      <c r="B3469" s="3" t="s">
        <v>3592</v>
      </c>
      <c r="C3469" s="10" t="s">
        <v>7703</v>
      </c>
      <c r="D3469" s="6">
        <v>3000</v>
      </c>
      <c r="E3469" s="8">
        <v>3319</v>
      </c>
      <c r="F3469" t="s">
        <v>8218</v>
      </c>
      <c r="G3469" t="s">
        <v>8223</v>
      </c>
      <c r="H3469" t="s">
        <v>8245</v>
      </c>
      <c r="I3469">
        <v>1420489560</v>
      </c>
      <c r="J3469">
        <v>1417469639</v>
      </c>
      <c r="K3469" t="b">
        <v>0</v>
      </c>
      <c r="L3469">
        <v>43</v>
      </c>
      <c r="M3469" t="b">
        <v>1</v>
      </c>
      <c r="N3469" t="s">
        <v>8269</v>
      </c>
      <c r="O3469" s="12">
        <f t="shared" si="270"/>
        <v>111</v>
      </c>
      <c r="P3469">
        <f t="shared" si="271"/>
        <v>77.19</v>
      </c>
      <c r="Q3469" s="14" t="s">
        <v>8308</v>
      </c>
      <c r="R3469" t="s">
        <v>8309</v>
      </c>
      <c r="S3469" s="20">
        <f t="shared" si="272"/>
        <v>41974.898599537039</v>
      </c>
      <c r="T3469" s="20">
        <f t="shared" si="273"/>
        <v>42009.851388888885</v>
      </c>
      <c r="U3469">
        <f t="shared" si="274"/>
        <v>2014</v>
      </c>
    </row>
    <row r="3470" spans="1:21" ht="60" x14ac:dyDescent="0.25">
      <c r="A3470">
        <v>3604</v>
      </c>
      <c r="B3470" s="3" t="s">
        <v>3603</v>
      </c>
      <c r="C3470" s="10" t="s">
        <v>7714</v>
      </c>
      <c r="D3470" s="6">
        <v>3000</v>
      </c>
      <c r="E3470" s="8">
        <v>3385</v>
      </c>
      <c r="F3470" t="s">
        <v>8218</v>
      </c>
      <c r="G3470" t="s">
        <v>8223</v>
      </c>
      <c r="H3470" t="s">
        <v>8245</v>
      </c>
      <c r="I3470">
        <v>1461913140</v>
      </c>
      <c r="J3470">
        <v>1461370956</v>
      </c>
      <c r="K3470" t="b">
        <v>0</v>
      </c>
      <c r="L3470">
        <v>69</v>
      </c>
      <c r="M3470" t="b">
        <v>1</v>
      </c>
      <c r="N3470" t="s">
        <v>8269</v>
      </c>
      <c r="O3470" s="12">
        <f t="shared" si="270"/>
        <v>113</v>
      </c>
      <c r="P3470">
        <f t="shared" si="271"/>
        <v>49.06</v>
      </c>
      <c r="Q3470" s="14" t="s">
        <v>8308</v>
      </c>
      <c r="R3470" t="s">
        <v>8309</v>
      </c>
      <c r="S3470" s="20">
        <f t="shared" si="272"/>
        <v>42483.015694444446</v>
      </c>
      <c r="T3470" s="20">
        <f t="shared" si="273"/>
        <v>42489.290972222225</v>
      </c>
      <c r="U3470">
        <f t="shared" si="274"/>
        <v>2016</v>
      </c>
    </row>
    <row r="3471" spans="1:21" ht="60" x14ac:dyDescent="0.25">
      <c r="A3471">
        <v>3621</v>
      </c>
      <c r="B3471" s="3" t="s">
        <v>3619</v>
      </c>
      <c r="C3471" s="10" t="s">
        <v>7731</v>
      </c>
      <c r="D3471" s="6">
        <v>3000</v>
      </c>
      <c r="E3471" s="8">
        <v>3292</v>
      </c>
      <c r="F3471" t="s">
        <v>8218</v>
      </c>
      <c r="G3471" t="s">
        <v>8223</v>
      </c>
      <c r="H3471" t="s">
        <v>8245</v>
      </c>
      <c r="I3471">
        <v>1475269200</v>
      </c>
      <c r="J3471">
        <v>1473200844</v>
      </c>
      <c r="K3471" t="b">
        <v>0</v>
      </c>
      <c r="L3471">
        <v>70</v>
      </c>
      <c r="M3471" t="b">
        <v>1</v>
      </c>
      <c r="N3471" t="s">
        <v>8269</v>
      </c>
      <c r="O3471" s="12">
        <f t="shared" si="270"/>
        <v>110</v>
      </c>
      <c r="P3471">
        <f t="shared" si="271"/>
        <v>47.03</v>
      </c>
      <c r="Q3471" s="14" t="s">
        <v>8308</v>
      </c>
      <c r="R3471" t="s">
        <v>8309</v>
      </c>
      <c r="S3471" s="20">
        <f t="shared" si="272"/>
        <v>42619.935694444444</v>
      </c>
      <c r="T3471" s="20">
        <f t="shared" si="273"/>
        <v>42643.875</v>
      </c>
      <c r="U3471">
        <f t="shared" si="274"/>
        <v>2016</v>
      </c>
    </row>
    <row r="3472" spans="1:21" ht="75" x14ac:dyDescent="0.25">
      <c r="A3472">
        <v>3624</v>
      </c>
      <c r="B3472" s="3" t="s">
        <v>3622</v>
      </c>
      <c r="C3472" s="10" t="s">
        <v>7734</v>
      </c>
      <c r="D3472" s="6">
        <v>3000</v>
      </c>
      <c r="E3472" s="8">
        <v>3148</v>
      </c>
      <c r="F3472" t="s">
        <v>8218</v>
      </c>
      <c r="G3472" t="s">
        <v>8223</v>
      </c>
      <c r="H3472" t="s">
        <v>8245</v>
      </c>
      <c r="I3472">
        <v>1471977290</v>
      </c>
      <c r="J3472">
        <v>1466793290</v>
      </c>
      <c r="K3472" t="b">
        <v>0</v>
      </c>
      <c r="L3472">
        <v>39</v>
      </c>
      <c r="M3472" t="b">
        <v>1</v>
      </c>
      <c r="N3472" t="s">
        <v>8269</v>
      </c>
      <c r="O3472" s="12">
        <f t="shared" si="270"/>
        <v>105</v>
      </c>
      <c r="P3472">
        <f t="shared" si="271"/>
        <v>80.72</v>
      </c>
      <c r="Q3472" s="14" t="s">
        <v>8308</v>
      </c>
      <c r="R3472" t="s">
        <v>8309</v>
      </c>
      <c r="S3472" s="20">
        <f t="shared" si="272"/>
        <v>42545.774189814809</v>
      </c>
      <c r="T3472" s="20">
        <f t="shared" si="273"/>
        <v>42605.774189814809</v>
      </c>
      <c r="U347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10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70"/>
        <v>215</v>
      </c>
      <c r="P3473">
        <f t="shared" si="271"/>
        <v>35.770000000000003</v>
      </c>
      <c r="Q3473" s="14" t="s">
        <v>8308</v>
      </c>
      <c r="R3473" t="s">
        <v>8309</v>
      </c>
      <c r="S3473" s="20">
        <f t="shared" si="272"/>
        <v>41841.820486111108</v>
      </c>
      <c r="T3473" s="20">
        <f t="shared" si="273"/>
        <v>41882.833333333336</v>
      </c>
      <c r="U3473">
        <f t="shared" si="274"/>
        <v>2014</v>
      </c>
    </row>
    <row r="3474" spans="1:21" ht="45" x14ac:dyDescent="0.25">
      <c r="A3474">
        <v>3659</v>
      </c>
      <c r="B3474" s="3" t="s">
        <v>3656</v>
      </c>
      <c r="C3474" s="10" t="s">
        <v>7769</v>
      </c>
      <c r="D3474" s="6">
        <v>3000</v>
      </c>
      <c r="E3474" s="8">
        <v>3061</v>
      </c>
      <c r="F3474" t="s">
        <v>8218</v>
      </c>
      <c r="G3474" t="s">
        <v>8223</v>
      </c>
      <c r="H3474" t="s">
        <v>8245</v>
      </c>
      <c r="I3474">
        <v>1426775940</v>
      </c>
      <c r="J3474">
        <v>1424414350</v>
      </c>
      <c r="K3474" t="b">
        <v>0</v>
      </c>
      <c r="L3474">
        <v>13</v>
      </c>
      <c r="M3474" t="b">
        <v>1</v>
      </c>
      <c r="N3474" t="s">
        <v>8269</v>
      </c>
      <c r="O3474" s="12">
        <f t="shared" si="270"/>
        <v>102</v>
      </c>
      <c r="P3474">
        <f t="shared" si="271"/>
        <v>235.46</v>
      </c>
      <c r="Q3474" s="14" t="s">
        <v>8308</v>
      </c>
      <c r="R3474" t="s">
        <v>8309</v>
      </c>
      <c r="S3474" s="20">
        <f t="shared" si="272"/>
        <v>42055.277199074073</v>
      </c>
      <c r="T3474" s="20">
        <f t="shared" si="273"/>
        <v>42082.610416666663</v>
      </c>
      <c r="U3474">
        <f t="shared" si="274"/>
        <v>2015</v>
      </c>
    </row>
    <row r="3475" spans="1:21" ht="60" x14ac:dyDescent="0.25">
      <c r="A3475">
        <v>3661</v>
      </c>
      <c r="B3475" s="3" t="s">
        <v>3658</v>
      </c>
      <c r="C3475" s="10" t="s">
        <v>7771</v>
      </c>
      <c r="D3475" s="6">
        <v>3000</v>
      </c>
      <c r="E3475" s="8">
        <v>3330</v>
      </c>
      <c r="F3475" t="s">
        <v>8218</v>
      </c>
      <c r="G3475" t="s">
        <v>8223</v>
      </c>
      <c r="H3475" t="s">
        <v>8245</v>
      </c>
      <c r="I3475">
        <v>1460260800</v>
      </c>
      <c r="J3475">
        <v>1458336672</v>
      </c>
      <c r="K3475" t="b">
        <v>0</v>
      </c>
      <c r="L3475">
        <v>36</v>
      </c>
      <c r="M3475" t="b">
        <v>1</v>
      </c>
      <c r="N3475" t="s">
        <v>8269</v>
      </c>
      <c r="O3475" s="12">
        <f t="shared" si="270"/>
        <v>111</v>
      </c>
      <c r="P3475">
        <f t="shared" si="271"/>
        <v>92.5</v>
      </c>
      <c r="Q3475" s="14" t="s">
        <v>8308</v>
      </c>
      <c r="R3475" t="s">
        <v>8309</v>
      </c>
      <c r="S3475" s="20">
        <f t="shared" si="272"/>
        <v>42447.896666666667</v>
      </c>
      <c r="T3475" s="20">
        <f t="shared" si="273"/>
        <v>42470.166666666672</v>
      </c>
      <c r="U3475">
        <f t="shared" si="274"/>
        <v>2016</v>
      </c>
    </row>
    <row r="3476" spans="1:21" ht="60" hidden="1" x14ac:dyDescent="0.25">
      <c r="A3476">
        <v>3474</v>
      </c>
      <c r="B3476" s="3" t="s">
        <v>3473</v>
      </c>
      <c r="C3476" s="10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70"/>
        <v>101</v>
      </c>
      <c r="P3476">
        <f t="shared" si="271"/>
        <v>51.79</v>
      </c>
      <c r="Q3476" s="14" t="s">
        <v>8308</v>
      </c>
      <c r="R3476" t="s">
        <v>8309</v>
      </c>
      <c r="S3476" s="20">
        <f t="shared" si="272"/>
        <v>42541.501516203702</v>
      </c>
      <c r="T3476" s="20">
        <f t="shared" si="273"/>
        <v>42571.501516203702</v>
      </c>
      <c r="U3476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10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70"/>
        <v>113</v>
      </c>
      <c r="P3477">
        <f t="shared" si="271"/>
        <v>20</v>
      </c>
      <c r="Q3477" s="14" t="s">
        <v>8308</v>
      </c>
      <c r="R3477" t="s">
        <v>8309</v>
      </c>
      <c r="S3477" s="20">
        <f t="shared" si="272"/>
        <v>41918.880833333329</v>
      </c>
      <c r="T3477" s="20">
        <f t="shared" si="273"/>
        <v>41946</v>
      </c>
      <c r="U3477">
        <f t="shared" si="274"/>
        <v>2014</v>
      </c>
    </row>
    <row r="3478" spans="1:21" ht="45" x14ac:dyDescent="0.25">
      <c r="A3478">
        <v>3680</v>
      </c>
      <c r="B3478" s="3" t="s">
        <v>3677</v>
      </c>
      <c r="C3478" s="10" t="s">
        <v>7790</v>
      </c>
      <c r="D3478" s="6">
        <v>3000</v>
      </c>
      <c r="E3478" s="8">
        <v>3383</v>
      </c>
      <c r="F3478" t="s">
        <v>8218</v>
      </c>
      <c r="G3478" t="s">
        <v>8223</v>
      </c>
      <c r="H3478" t="s">
        <v>8245</v>
      </c>
      <c r="I3478">
        <v>1475664834</v>
      </c>
      <c r="J3478">
        <v>1473850434</v>
      </c>
      <c r="K3478" t="b">
        <v>0</v>
      </c>
      <c r="L3478">
        <v>34</v>
      </c>
      <c r="M3478" t="b">
        <v>1</v>
      </c>
      <c r="N3478" t="s">
        <v>8269</v>
      </c>
      <c r="O3478" s="12">
        <f t="shared" si="270"/>
        <v>113</v>
      </c>
      <c r="P3478">
        <f t="shared" si="271"/>
        <v>99.5</v>
      </c>
      <c r="Q3478" s="14" t="s">
        <v>8308</v>
      </c>
      <c r="R3478" t="s">
        <v>8309</v>
      </c>
      <c r="S3478" s="20">
        <f t="shared" si="272"/>
        <v>42627.454097222217</v>
      </c>
      <c r="T3478" s="20">
        <f t="shared" si="273"/>
        <v>42648.454097222217</v>
      </c>
      <c r="U3478">
        <f t="shared" si="274"/>
        <v>2016</v>
      </c>
    </row>
    <row r="3479" spans="1:21" ht="45" x14ac:dyDescent="0.25">
      <c r="A3479">
        <v>3682</v>
      </c>
      <c r="B3479" s="3" t="s">
        <v>3679</v>
      </c>
      <c r="C3479" s="10" t="s">
        <v>7792</v>
      </c>
      <c r="D3479" s="6">
        <v>3000</v>
      </c>
      <c r="E3479" s="8">
        <v>4176</v>
      </c>
      <c r="F3479" t="s">
        <v>8218</v>
      </c>
      <c r="G3479" t="s">
        <v>8223</v>
      </c>
      <c r="H3479" t="s">
        <v>8245</v>
      </c>
      <c r="I3479">
        <v>1402901940</v>
      </c>
      <c r="J3479">
        <v>1399998418</v>
      </c>
      <c r="K3479" t="b">
        <v>0</v>
      </c>
      <c r="L3479">
        <v>67</v>
      </c>
      <c r="M3479" t="b">
        <v>1</v>
      </c>
      <c r="N3479" t="s">
        <v>8269</v>
      </c>
      <c r="O3479" s="12">
        <f t="shared" si="270"/>
        <v>139</v>
      </c>
      <c r="P3479">
        <f t="shared" si="271"/>
        <v>62.33</v>
      </c>
      <c r="Q3479" s="14" t="s">
        <v>8308</v>
      </c>
      <c r="R3479" t="s">
        <v>8309</v>
      </c>
      <c r="S3479" s="20">
        <f t="shared" si="272"/>
        <v>41772.685393518521</v>
      </c>
      <c r="T3479" s="20">
        <f t="shared" si="273"/>
        <v>41806.290972222225</v>
      </c>
      <c r="U3479">
        <f t="shared" si="274"/>
        <v>2014</v>
      </c>
    </row>
    <row r="3480" spans="1:21" ht="60" x14ac:dyDescent="0.25">
      <c r="A3480">
        <v>3689</v>
      </c>
      <c r="B3480" s="3" t="s">
        <v>3686</v>
      </c>
      <c r="C3480" s="10" t="s">
        <v>7799</v>
      </c>
      <c r="D3480" s="6">
        <v>3000</v>
      </c>
      <c r="E3480" s="8">
        <v>3550</v>
      </c>
      <c r="F3480" t="s">
        <v>8218</v>
      </c>
      <c r="G3480" t="s">
        <v>8223</v>
      </c>
      <c r="H3480" t="s">
        <v>8245</v>
      </c>
      <c r="I3480">
        <v>1434925500</v>
      </c>
      <c r="J3480">
        <v>1432410639</v>
      </c>
      <c r="K3480" t="b">
        <v>0</v>
      </c>
      <c r="L3480">
        <v>62</v>
      </c>
      <c r="M3480" t="b">
        <v>1</v>
      </c>
      <c r="N3480" t="s">
        <v>8269</v>
      </c>
      <c r="O3480" s="12">
        <f t="shared" si="270"/>
        <v>118</v>
      </c>
      <c r="P3480">
        <f t="shared" si="271"/>
        <v>57.26</v>
      </c>
      <c r="Q3480" s="14" t="s">
        <v>8308</v>
      </c>
      <c r="R3480" t="s">
        <v>8309</v>
      </c>
      <c r="S3480" s="20">
        <f t="shared" si="272"/>
        <v>42147.826840277776</v>
      </c>
      <c r="T3480" s="20">
        <f t="shared" si="273"/>
        <v>42176.934027777781</v>
      </c>
      <c r="U3480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10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70"/>
        <v>128</v>
      </c>
      <c r="P3481">
        <f t="shared" si="271"/>
        <v>34.25</v>
      </c>
      <c r="Q3481" s="14" t="s">
        <v>8308</v>
      </c>
      <c r="R3481" t="s">
        <v>8309</v>
      </c>
      <c r="S3481" s="20">
        <f t="shared" si="272"/>
        <v>41781.855092592588</v>
      </c>
      <c r="T3481" s="20">
        <f t="shared" si="273"/>
        <v>41811.855092592588</v>
      </c>
      <c r="U3481">
        <f t="shared" si="274"/>
        <v>2014</v>
      </c>
    </row>
    <row r="3482" spans="1:21" ht="60" hidden="1" x14ac:dyDescent="0.25">
      <c r="A3482">
        <v>3901</v>
      </c>
      <c r="B3482" s="3" t="s">
        <v>3898</v>
      </c>
      <c r="C3482" s="10" t="s">
        <v>8009</v>
      </c>
      <c r="D3482" s="6">
        <v>3000</v>
      </c>
      <c r="E3482" s="8">
        <v>25</v>
      </c>
      <c r="F3482" t="s">
        <v>8220</v>
      </c>
      <c r="G3482" t="s">
        <v>8223</v>
      </c>
      <c r="H3482" t="s">
        <v>8245</v>
      </c>
      <c r="I3482">
        <v>1450554599</v>
      </c>
      <c r="J3482">
        <v>1447098599</v>
      </c>
      <c r="K3482" t="b">
        <v>0</v>
      </c>
      <c r="L3482">
        <v>1</v>
      </c>
      <c r="M3482" t="b">
        <v>0</v>
      </c>
      <c r="N3482" t="s">
        <v>8269</v>
      </c>
      <c r="O3482" s="12">
        <f t="shared" si="270"/>
        <v>1</v>
      </c>
      <c r="P3482">
        <f t="shared" si="271"/>
        <v>25</v>
      </c>
      <c r="Q3482" s="14" t="s">
        <v>8308</v>
      </c>
      <c r="R3482" t="s">
        <v>8309</v>
      </c>
      <c r="S3482" s="20">
        <f t="shared" si="272"/>
        <v>42317.826377314821</v>
      </c>
      <c r="T3482" s="20">
        <f t="shared" si="273"/>
        <v>42357.826377314821</v>
      </c>
      <c r="U348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10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70"/>
        <v>119</v>
      </c>
      <c r="P3483">
        <f t="shared" si="271"/>
        <v>125.05</v>
      </c>
      <c r="Q3483" s="14" t="s">
        <v>8308</v>
      </c>
      <c r="R3483" t="s">
        <v>8309</v>
      </c>
      <c r="S3483" s="20">
        <f t="shared" si="272"/>
        <v>41989.24754629629</v>
      </c>
      <c r="T3483" s="20">
        <f t="shared" si="273"/>
        <v>42006.24754629629</v>
      </c>
      <c r="U3483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10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70"/>
        <v>138</v>
      </c>
      <c r="P3484">
        <f t="shared" si="271"/>
        <v>51.88</v>
      </c>
      <c r="Q3484" s="14" t="s">
        <v>8308</v>
      </c>
      <c r="R3484" t="s">
        <v>8309</v>
      </c>
      <c r="S3484" s="20">
        <f t="shared" si="272"/>
        <v>41796.771597222221</v>
      </c>
      <c r="T3484" s="20">
        <f t="shared" si="273"/>
        <v>41826.771597222221</v>
      </c>
      <c r="U3484">
        <f t="shared" si="274"/>
        <v>2014</v>
      </c>
    </row>
    <row r="3485" spans="1:21" ht="60" hidden="1" x14ac:dyDescent="0.25">
      <c r="A3485">
        <v>3947</v>
      </c>
      <c r="B3485" s="3" t="s">
        <v>3944</v>
      </c>
      <c r="C3485" s="10" t="s">
        <v>8055</v>
      </c>
      <c r="D3485" s="6">
        <v>3000</v>
      </c>
      <c r="E3485" s="8">
        <v>101</v>
      </c>
      <c r="F3485" t="s">
        <v>8220</v>
      </c>
      <c r="G3485" t="s">
        <v>8223</v>
      </c>
      <c r="H3485" t="s">
        <v>8245</v>
      </c>
      <c r="I3485">
        <v>1475378744</v>
      </c>
      <c r="J3485">
        <v>1472786744</v>
      </c>
      <c r="K3485" t="b">
        <v>0</v>
      </c>
      <c r="L3485">
        <v>2</v>
      </c>
      <c r="M3485" t="b">
        <v>0</v>
      </c>
      <c r="N3485" t="s">
        <v>8269</v>
      </c>
      <c r="O3485" s="12">
        <f t="shared" si="270"/>
        <v>3</v>
      </c>
      <c r="P3485">
        <f t="shared" si="271"/>
        <v>50.5</v>
      </c>
      <c r="Q3485" s="14" t="s">
        <v>8308</v>
      </c>
      <c r="R3485" t="s">
        <v>8309</v>
      </c>
      <c r="S3485" s="20">
        <f t="shared" si="272"/>
        <v>42615.142870370371</v>
      </c>
      <c r="T3485" s="20">
        <f t="shared" si="273"/>
        <v>42645.142870370371</v>
      </c>
      <c r="U3485">
        <f t="shared" si="274"/>
        <v>2016</v>
      </c>
    </row>
    <row r="3486" spans="1:21" ht="60" hidden="1" x14ac:dyDescent="0.25">
      <c r="A3486">
        <v>3960</v>
      </c>
      <c r="B3486" s="3" t="s">
        <v>3957</v>
      </c>
      <c r="C3486" s="10" t="s">
        <v>8067</v>
      </c>
      <c r="D3486" s="6">
        <v>3000</v>
      </c>
      <c r="E3486" s="8">
        <v>45</v>
      </c>
      <c r="F3486" t="s">
        <v>8220</v>
      </c>
      <c r="G3486" t="s">
        <v>8223</v>
      </c>
      <c r="H3486" t="s">
        <v>8245</v>
      </c>
      <c r="I3486">
        <v>1451852256</v>
      </c>
      <c r="J3486">
        <v>1449260256</v>
      </c>
      <c r="K3486" t="b">
        <v>0</v>
      </c>
      <c r="L3486">
        <v>4</v>
      </c>
      <c r="M3486" t="b">
        <v>0</v>
      </c>
      <c r="N3486" t="s">
        <v>8269</v>
      </c>
      <c r="O3486" s="12">
        <f t="shared" si="270"/>
        <v>2</v>
      </c>
      <c r="P3486">
        <f t="shared" si="271"/>
        <v>11.25</v>
      </c>
      <c r="Q3486" s="14" t="s">
        <v>8308</v>
      </c>
      <c r="R3486" t="s">
        <v>8309</v>
      </c>
      <c r="S3486" s="20">
        <f t="shared" si="272"/>
        <v>42342.845555555556</v>
      </c>
      <c r="T3486" s="20">
        <f t="shared" si="273"/>
        <v>42372.845555555556</v>
      </c>
      <c r="U3486">
        <f t="shared" si="274"/>
        <v>2015</v>
      </c>
    </row>
    <row r="3487" spans="1:21" ht="60" hidden="1" x14ac:dyDescent="0.25">
      <c r="A3487">
        <v>3989</v>
      </c>
      <c r="B3487" s="3" t="s">
        <v>3985</v>
      </c>
      <c r="C3487" s="10" t="s">
        <v>8095</v>
      </c>
      <c r="D3487" s="6">
        <v>3000</v>
      </c>
      <c r="E3487" s="8">
        <v>0</v>
      </c>
      <c r="F3487" t="s">
        <v>8220</v>
      </c>
      <c r="G3487" t="s">
        <v>8223</v>
      </c>
      <c r="H3487" t="s">
        <v>8245</v>
      </c>
      <c r="I3487">
        <v>1447009181</v>
      </c>
      <c r="J3487">
        <v>1444413581</v>
      </c>
      <c r="K3487" t="b">
        <v>0</v>
      </c>
      <c r="L3487">
        <v>0</v>
      </c>
      <c r="M3487" t="b">
        <v>0</v>
      </c>
      <c r="N3487" t="s">
        <v>8269</v>
      </c>
      <c r="O3487" s="12">
        <f t="shared" si="270"/>
        <v>0</v>
      </c>
      <c r="P3487">
        <f t="shared" si="271"/>
        <v>0</v>
      </c>
      <c r="Q3487" s="14" t="s">
        <v>8308</v>
      </c>
      <c r="R3487" t="s">
        <v>8309</v>
      </c>
      <c r="S3487" s="20">
        <f t="shared" si="272"/>
        <v>42286.749780092592</v>
      </c>
      <c r="T3487" s="20">
        <f t="shared" si="273"/>
        <v>42316.791446759264</v>
      </c>
      <c r="U3487">
        <f t="shared" si="274"/>
        <v>2015</v>
      </c>
    </row>
    <row r="3488" spans="1:21" ht="45" hidden="1" x14ac:dyDescent="0.25">
      <c r="A3488">
        <v>3996</v>
      </c>
      <c r="B3488" s="3" t="s">
        <v>3992</v>
      </c>
      <c r="C3488" s="10" t="s">
        <v>8102</v>
      </c>
      <c r="D3488" s="6">
        <v>3000</v>
      </c>
      <c r="E3488" s="8">
        <v>497</v>
      </c>
      <c r="F3488" t="s">
        <v>8220</v>
      </c>
      <c r="G3488" t="s">
        <v>8223</v>
      </c>
      <c r="H3488" t="s">
        <v>8245</v>
      </c>
      <c r="I3488">
        <v>1416499440</v>
      </c>
      <c r="J3488">
        <v>1415341464</v>
      </c>
      <c r="K3488" t="b">
        <v>0</v>
      </c>
      <c r="L3488">
        <v>17</v>
      </c>
      <c r="M3488" t="b">
        <v>0</v>
      </c>
      <c r="N3488" t="s">
        <v>8269</v>
      </c>
      <c r="O3488" s="12">
        <f t="shared" si="270"/>
        <v>17</v>
      </c>
      <c r="P3488">
        <f t="shared" si="271"/>
        <v>29.24</v>
      </c>
      <c r="Q3488" s="14" t="s">
        <v>8308</v>
      </c>
      <c r="R3488" t="s">
        <v>8309</v>
      </c>
      <c r="S3488" s="20">
        <f t="shared" si="272"/>
        <v>41950.26694444444</v>
      </c>
      <c r="T3488" s="20">
        <f t="shared" si="273"/>
        <v>41963.669444444444</v>
      </c>
      <c r="U3488">
        <f t="shared" si="274"/>
        <v>2014</v>
      </c>
    </row>
    <row r="3489" spans="1:21" ht="60" hidden="1" x14ac:dyDescent="0.25">
      <c r="A3489">
        <v>3487</v>
      </c>
      <c r="B3489" s="3" t="s">
        <v>3486</v>
      </c>
      <c r="C3489" s="10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70"/>
        <v>128</v>
      </c>
      <c r="P3489">
        <f t="shared" si="271"/>
        <v>38.71</v>
      </c>
      <c r="Q3489" s="14" t="s">
        <v>8308</v>
      </c>
      <c r="R3489" t="s">
        <v>8309</v>
      </c>
      <c r="S3489" s="20">
        <f t="shared" si="272"/>
        <v>42149.940416666665</v>
      </c>
      <c r="T3489" s="20">
        <f t="shared" si="273"/>
        <v>42179.940416666665</v>
      </c>
      <c r="U3489">
        <f t="shared" si="274"/>
        <v>2015</v>
      </c>
    </row>
    <row r="3490" spans="1:21" ht="45" hidden="1" x14ac:dyDescent="0.25">
      <c r="A3490">
        <v>4005</v>
      </c>
      <c r="B3490" s="3" t="s">
        <v>4001</v>
      </c>
      <c r="C3490" s="10" t="s">
        <v>8110</v>
      </c>
      <c r="D3490" s="6">
        <v>3000</v>
      </c>
      <c r="E3490" s="8">
        <v>40</v>
      </c>
      <c r="F3490" t="s">
        <v>8220</v>
      </c>
      <c r="G3490" t="s">
        <v>8223</v>
      </c>
      <c r="H3490" t="s">
        <v>8245</v>
      </c>
      <c r="I3490">
        <v>1413832985</v>
      </c>
      <c r="J3490">
        <v>1408648985</v>
      </c>
      <c r="K3490" t="b">
        <v>0</v>
      </c>
      <c r="L3490">
        <v>2</v>
      </c>
      <c r="M3490" t="b">
        <v>0</v>
      </c>
      <c r="N3490" t="s">
        <v>8269</v>
      </c>
      <c r="O3490" s="12">
        <f t="shared" si="270"/>
        <v>1</v>
      </c>
      <c r="P3490">
        <f t="shared" si="271"/>
        <v>20</v>
      </c>
      <c r="Q3490" s="14" t="s">
        <v>8308</v>
      </c>
      <c r="R3490" t="s">
        <v>8309</v>
      </c>
      <c r="S3490" s="20">
        <f t="shared" si="272"/>
        <v>41872.807696759257</v>
      </c>
      <c r="T3490" s="20">
        <f t="shared" si="273"/>
        <v>41932.807696759257</v>
      </c>
      <c r="U3490">
        <f t="shared" si="274"/>
        <v>2014</v>
      </c>
    </row>
    <row r="3491" spans="1:21" ht="60" hidden="1" x14ac:dyDescent="0.25">
      <c r="A3491">
        <v>3489</v>
      </c>
      <c r="B3491" s="3" t="s">
        <v>3488</v>
      </c>
      <c r="C3491" s="10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70"/>
        <v>113</v>
      </c>
      <c r="P3491">
        <f t="shared" si="271"/>
        <v>78.260000000000005</v>
      </c>
      <c r="Q3491" s="14" t="s">
        <v>8308</v>
      </c>
      <c r="R3491" t="s">
        <v>8309</v>
      </c>
      <c r="S3491" s="20">
        <f t="shared" si="272"/>
        <v>41753.635775462964</v>
      </c>
      <c r="T3491" s="20">
        <f t="shared" si="273"/>
        <v>41783.875</v>
      </c>
      <c r="U3491">
        <f t="shared" si="274"/>
        <v>2014</v>
      </c>
    </row>
    <row r="3492" spans="1:21" ht="60" hidden="1" x14ac:dyDescent="0.25">
      <c r="A3492">
        <v>4027</v>
      </c>
      <c r="B3492" s="3" t="s">
        <v>4023</v>
      </c>
      <c r="C3492" s="10" t="s">
        <v>8132</v>
      </c>
      <c r="D3492" s="6">
        <v>3000</v>
      </c>
      <c r="E3492" s="8">
        <v>215</v>
      </c>
      <c r="F3492" t="s">
        <v>8220</v>
      </c>
      <c r="G3492" t="s">
        <v>8223</v>
      </c>
      <c r="H3492" t="s">
        <v>8245</v>
      </c>
      <c r="I3492">
        <v>1487811600</v>
      </c>
      <c r="J3492">
        <v>1486077481</v>
      </c>
      <c r="K3492" t="b">
        <v>0</v>
      </c>
      <c r="L3492">
        <v>7</v>
      </c>
      <c r="M3492" t="b">
        <v>0</v>
      </c>
      <c r="N3492" t="s">
        <v>8269</v>
      </c>
      <c r="O3492" s="12">
        <f t="shared" si="270"/>
        <v>7</v>
      </c>
      <c r="P3492">
        <f t="shared" si="271"/>
        <v>30.71</v>
      </c>
      <c r="Q3492" s="14" t="s">
        <v>8308</v>
      </c>
      <c r="R3492" t="s">
        <v>8309</v>
      </c>
      <c r="S3492" s="20">
        <f t="shared" si="272"/>
        <v>42768.97084490741</v>
      </c>
      <c r="T3492" s="20">
        <f t="shared" si="273"/>
        <v>42789.041666666672</v>
      </c>
      <c r="U3492">
        <f t="shared" si="274"/>
        <v>2017</v>
      </c>
    </row>
    <row r="3493" spans="1:21" ht="60" hidden="1" x14ac:dyDescent="0.25">
      <c r="A3493">
        <v>4052</v>
      </c>
      <c r="B3493" s="3" t="s">
        <v>4048</v>
      </c>
      <c r="C3493" s="10" t="s">
        <v>8156</v>
      </c>
      <c r="D3493" s="6">
        <v>3000</v>
      </c>
      <c r="E3493" s="8">
        <v>1126</v>
      </c>
      <c r="F3493" t="s">
        <v>8220</v>
      </c>
      <c r="G3493" t="s">
        <v>8223</v>
      </c>
      <c r="H3493" t="s">
        <v>8245</v>
      </c>
      <c r="I3493">
        <v>1413234316</v>
      </c>
      <c r="J3493">
        <v>1408050316</v>
      </c>
      <c r="K3493" t="b">
        <v>0</v>
      </c>
      <c r="L3493">
        <v>13</v>
      </c>
      <c r="M3493" t="b">
        <v>0</v>
      </c>
      <c r="N3493" t="s">
        <v>8269</v>
      </c>
      <c r="O3493" s="12">
        <f t="shared" si="270"/>
        <v>38</v>
      </c>
      <c r="P3493">
        <f t="shared" si="271"/>
        <v>86.62</v>
      </c>
      <c r="Q3493" s="14" t="s">
        <v>8308</v>
      </c>
      <c r="R3493" t="s">
        <v>8309</v>
      </c>
      <c r="S3493" s="20">
        <f t="shared" si="272"/>
        <v>41865.878657407404</v>
      </c>
      <c r="T3493" s="20">
        <f t="shared" si="273"/>
        <v>41925.878657407404</v>
      </c>
      <c r="U3493">
        <f t="shared" si="274"/>
        <v>2014</v>
      </c>
    </row>
    <row r="3494" spans="1:21" ht="60" hidden="1" x14ac:dyDescent="0.25">
      <c r="A3494">
        <v>4079</v>
      </c>
      <c r="B3494" s="3" t="s">
        <v>4075</v>
      </c>
      <c r="C3494" s="10" t="s">
        <v>8182</v>
      </c>
      <c r="D3494" s="6">
        <v>3000</v>
      </c>
      <c r="E3494" s="8">
        <v>5</v>
      </c>
      <c r="F3494" t="s">
        <v>8220</v>
      </c>
      <c r="G3494" t="s">
        <v>8223</v>
      </c>
      <c r="H3494" t="s">
        <v>8245</v>
      </c>
      <c r="I3494">
        <v>1466375521</v>
      </c>
      <c r="J3494">
        <v>1463783521</v>
      </c>
      <c r="K3494" t="b">
        <v>0</v>
      </c>
      <c r="L3494">
        <v>1</v>
      </c>
      <c r="M3494" t="b">
        <v>0</v>
      </c>
      <c r="N3494" t="s">
        <v>8269</v>
      </c>
      <c r="O3494" s="12">
        <f t="shared" si="270"/>
        <v>0</v>
      </c>
      <c r="P3494">
        <f t="shared" si="271"/>
        <v>5</v>
      </c>
      <c r="Q3494" s="14" t="s">
        <v>8308</v>
      </c>
      <c r="R3494" t="s">
        <v>8309</v>
      </c>
      <c r="S3494" s="20">
        <f t="shared" si="272"/>
        <v>42510.938900462963</v>
      </c>
      <c r="T3494" s="20">
        <f t="shared" si="273"/>
        <v>42540.938900462963</v>
      </c>
      <c r="U3494">
        <f t="shared" si="274"/>
        <v>2016</v>
      </c>
    </row>
    <row r="3495" spans="1:21" ht="60" hidden="1" x14ac:dyDescent="0.25">
      <c r="A3495">
        <v>4080</v>
      </c>
      <c r="B3495" s="3" t="s">
        <v>4076</v>
      </c>
      <c r="C3495" s="10" t="s">
        <v>8183</v>
      </c>
      <c r="D3495" s="6">
        <v>3000</v>
      </c>
      <c r="E3495" s="8">
        <v>0</v>
      </c>
      <c r="F3495" t="s">
        <v>8220</v>
      </c>
      <c r="G3495" t="s">
        <v>8223</v>
      </c>
      <c r="H3495" t="s">
        <v>8245</v>
      </c>
      <c r="I3495">
        <v>1465930440</v>
      </c>
      <c r="J3495">
        <v>1463849116</v>
      </c>
      <c r="K3495" t="b">
        <v>0</v>
      </c>
      <c r="L3495">
        <v>0</v>
      </c>
      <c r="M3495" t="b">
        <v>0</v>
      </c>
      <c r="N3495" t="s">
        <v>8269</v>
      </c>
      <c r="O3495" s="12">
        <f t="shared" si="270"/>
        <v>0</v>
      </c>
      <c r="P3495">
        <f t="shared" si="271"/>
        <v>0</v>
      </c>
      <c r="Q3495" s="14" t="s">
        <v>8308</v>
      </c>
      <c r="R3495" t="s">
        <v>8309</v>
      </c>
      <c r="S3495" s="20">
        <f t="shared" si="272"/>
        <v>42511.698101851856</v>
      </c>
      <c r="T3495" s="20">
        <f t="shared" si="273"/>
        <v>42535.787500000006</v>
      </c>
      <c r="U3495">
        <f t="shared" si="274"/>
        <v>2016</v>
      </c>
    </row>
    <row r="3496" spans="1:21" ht="45" hidden="1" x14ac:dyDescent="0.25">
      <c r="A3496">
        <v>4108</v>
      </c>
      <c r="B3496" s="3" t="s">
        <v>4104</v>
      </c>
      <c r="C3496" s="10" t="s">
        <v>8211</v>
      </c>
      <c r="D3496" s="6">
        <v>3000</v>
      </c>
      <c r="E3496" s="8">
        <v>59</v>
      </c>
      <c r="F3496" t="s">
        <v>8220</v>
      </c>
      <c r="G3496" t="s">
        <v>8223</v>
      </c>
      <c r="H3496" t="s">
        <v>8245</v>
      </c>
      <c r="I3496">
        <v>1488517200</v>
      </c>
      <c r="J3496">
        <v>1485909937</v>
      </c>
      <c r="K3496" t="b">
        <v>0</v>
      </c>
      <c r="L3496">
        <v>1</v>
      </c>
      <c r="M3496" t="b">
        <v>0</v>
      </c>
      <c r="N3496" t="s">
        <v>8269</v>
      </c>
      <c r="O3496" s="12">
        <f t="shared" si="270"/>
        <v>2</v>
      </c>
      <c r="P3496">
        <f t="shared" si="271"/>
        <v>59</v>
      </c>
      <c r="Q3496" s="14" t="s">
        <v>8308</v>
      </c>
      <c r="R3496" t="s">
        <v>8309</v>
      </c>
      <c r="S3496" s="20">
        <f t="shared" si="272"/>
        <v>42767.031678240746</v>
      </c>
      <c r="T3496" s="20">
        <f t="shared" si="273"/>
        <v>42797.208333333328</v>
      </c>
      <c r="U3496">
        <f t="shared" si="274"/>
        <v>2017</v>
      </c>
    </row>
    <row r="3497" spans="1:21" ht="60" hidden="1" x14ac:dyDescent="0.25">
      <c r="A3497">
        <v>3495</v>
      </c>
      <c r="B3497" s="3" t="s">
        <v>3494</v>
      </c>
      <c r="C3497" s="10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70"/>
        <v>107</v>
      </c>
      <c r="P3497">
        <f t="shared" si="271"/>
        <v>74.209999999999994</v>
      </c>
      <c r="Q3497" s="14" t="s">
        <v>8308</v>
      </c>
      <c r="R3497" t="s">
        <v>8309</v>
      </c>
      <c r="S3497" s="20">
        <f t="shared" si="272"/>
        <v>41915.762835648151</v>
      </c>
      <c r="T3497" s="20">
        <f t="shared" si="273"/>
        <v>41944.720833333333</v>
      </c>
      <c r="U3497">
        <f t="shared" si="274"/>
        <v>2014</v>
      </c>
    </row>
    <row r="3498" spans="1:21" ht="45" hidden="1" x14ac:dyDescent="0.25">
      <c r="A3498">
        <v>4111</v>
      </c>
      <c r="B3498" s="3" t="s">
        <v>4107</v>
      </c>
      <c r="C3498" s="10" t="s">
        <v>8214</v>
      </c>
      <c r="D3498" s="6">
        <v>3000</v>
      </c>
      <c r="E3498" s="8">
        <v>94</v>
      </c>
      <c r="F3498" t="s">
        <v>8220</v>
      </c>
      <c r="G3498" t="s">
        <v>8223</v>
      </c>
      <c r="H3498" t="s">
        <v>8245</v>
      </c>
      <c r="I3498">
        <v>1424747740</v>
      </c>
      <c r="J3498">
        <v>1422155740</v>
      </c>
      <c r="K3498" t="b">
        <v>0</v>
      </c>
      <c r="L3498">
        <v>6</v>
      </c>
      <c r="M3498" t="b">
        <v>0</v>
      </c>
      <c r="N3498" t="s">
        <v>8269</v>
      </c>
      <c r="O3498" s="12">
        <f t="shared" si="270"/>
        <v>3</v>
      </c>
      <c r="P3498">
        <f t="shared" si="271"/>
        <v>15.67</v>
      </c>
      <c r="Q3498" s="14" t="s">
        <v>8308</v>
      </c>
      <c r="R3498" t="s">
        <v>8309</v>
      </c>
      <c r="S3498" s="20">
        <f t="shared" si="272"/>
        <v>42029.135879629626</v>
      </c>
      <c r="T3498" s="20">
        <f t="shared" si="273"/>
        <v>42059.135879629626</v>
      </c>
      <c r="U3498">
        <f t="shared" si="274"/>
        <v>2015</v>
      </c>
    </row>
    <row r="3499" spans="1:21" ht="30" x14ac:dyDescent="0.25">
      <c r="A3499">
        <v>3223</v>
      </c>
      <c r="B3499" s="3" t="s">
        <v>3223</v>
      </c>
      <c r="C3499" s="10" t="s">
        <v>7333</v>
      </c>
      <c r="D3499" s="6">
        <v>3100</v>
      </c>
      <c r="E3499" s="8">
        <v>3395</v>
      </c>
      <c r="F3499" t="s">
        <v>8218</v>
      </c>
      <c r="G3499" t="s">
        <v>8223</v>
      </c>
      <c r="H3499" t="s">
        <v>8245</v>
      </c>
      <c r="I3499">
        <v>1440100976</v>
      </c>
      <c r="J3499">
        <v>1437508976</v>
      </c>
      <c r="K3499" t="b">
        <v>1</v>
      </c>
      <c r="L3499">
        <v>74</v>
      </c>
      <c r="M3499" t="b">
        <v>1</v>
      </c>
      <c r="N3499" t="s">
        <v>8269</v>
      </c>
      <c r="O3499" s="12">
        <f t="shared" si="270"/>
        <v>110</v>
      </c>
      <c r="P3499">
        <f t="shared" si="271"/>
        <v>45.88</v>
      </c>
      <c r="Q3499" s="14" t="s">
        <v>8308</v>
      </c>
      <c r="R3499" t="s">
        <v>8309</v>
      </c>
      <c r="S3499" s="20">
        <f t="shared" si="272"/>
        <v>42206.835370370376</v>
      </c>
      <c r="T3499" s="20">
        <f t="shared" si="273"/>
        <v>42236.835370370376</v>
      </c>
      <c r="U3499">
        <f t="shared" si="274"/>
        <v>2015</v>
      </c>
    </row>
    <row r="3500" spans="1:21" ht="60" hidden="1" x14ac:dyDescent="0.25">
      <c r="A3500">
        <v>3498</v>
      </c>
      <c r="B3500" s="3" t="s">
        <v>3497</v>
      </c>
      <c r="C3500" s="10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70"/>
        <v>102</v>
      </c>
      <c r="P3500">
        <f t="shared" si="271"/>
        <v>40.24</v>
      </c>
      <c r="Q3500" s="14" t="s">
        <v>8308</v>
      </c>
      <c r="R3500" t="s">
        <v>8309</v>
      </c>
      <c r="S3500" s="20">
        <f t="shared" si="272"/>
        <v>42459.15861111111</v>
      </c>
      <c r="T3500" s="20">
        <f t="shared" si="273"/>
        <v>42518.905555555553</v>
      </c>
      <c r="U3500">
        <f t="shared" si="274"/>
        <v>2016</v>
      </c>
    </row>
    <row r="3501" spans="1:21" ht="60" x14ac:dyDescent="0.25">
      <c r="A3501">
        <v>2971</v>
      </c>
      <c r="B3501" s="3" t="s">
        <v>2971</v>
      </c>
      <c r="C3501" s="10" t="s">
        <v>7081</v>
      </c>
      <c r="D3501" s="6">
        <v>3200</v>
      </c>
      <c r="E3501" s="8">
        <v>3205</v>
      </c>
      <c r="F3501" t="s">
        <v>8218</v>
      </c>
      <c r="G3501" t="s">
        <v>8223</v>
      </c>
      <c r="H3501" t="s">
        <v>8245</v>
      </c>
      <c r="I3501">
        <v>1409500078</v>
      </c>
      <c r="J3501">
        <v>1406908078</v>
      </c>
      <c r="K3501" t="b">
        <v>0</v>
      </c>
      <c r="L3501">
        <v>43</v>
      </c>
      <c r="M3501" t="b">
        <v>1</v>
      </c>
      <c r="N3501" t="s">
        <v>8269</v>
      </c>
      <c r="O3501" s="12">
        <f t="shared" si="270"/>
        <v>100</v>
      </c>
      <c r="P3501">
        <f t="shared" si="271"/>
        <v>74.53</v>
      </c>
      <c r="Q3501" s="14" t="s">
        <v>8308</v>
      </c>
      <c r="R3501" t="s">
        <v>8309</v>
      </c>
      <c r="S3501" s="20">
        <f t="shared" si="272"/>
        <v>41852.658310185187</v>
      </c>
      <c r="T3501" s="20">
        <f t="shared" si="273"/>
        <v>41882.658310185187</v>
      </c>
      <c r="U3501">
        <f t="shared" si="274"/>
        <v>2014</v>
      </c>
    </row>
    <row r="3502" spans="1:21" ht="60" hidden="1" x14ac:dyDescent="0.25">
      <c r="A3502">
        <v>3938</v>
      </c>
      <c r="B3502" s="3" t="s">
        <v>3935</v>
      </c>
      <c r="C3502" s="10" t="s">
        <v>8046</v>
      </c>
      <c r="D3502" s="6">
        <v>3255</v>
      </c>
      <c r="E3502" s="8">
        <v>397</v>
      </c>
      <c r="F3502" t="s">
        <v>8220</v>
      </c>
      <c r="G3502" t="s">
        <v>8223</v>
      </c>
      <c r="H3502" t="s">
        <v>8245</v>
      </c>
      <c r="I3502">
        <v>1435441454</v>
      </c>
      <c r="J3502">
        <v>1432763054</v>
      </c>
      <c r="K3502" t="b">
        <v>0</v>
      </c>
      <c r="L3502">
        <v>5</v>
      </c>
      <c r="M3502" t="b">
        <v>0</v>
      </c>
      <c r="N3502" t="s">
        <v>8269</v>
      </c>
      <c r="O3502" s="12">
        <f t="shared" si="270"/>
        <v>12</v>
      </c>
      <c r="P3502">
        <f t="shared" si="271"/>
        <v>79.400000000000006</v>
      </c>
      <c r="Q3502" s="14" t="s">
        <v>8308</v>
      </c>
      <c r="R3502" t="s">
        <v>8309</v>
      </c>
      <c r="S3502" s="20">
        <f t="shared" si="272"/>
        <v>42151.905717592599</v>
      </c>
      <c r="T3502" s="20">
        <f t="shared" si="273"/>
        <v>42182.905717592599</v>
      </c>
      <c r="U3502">
        <f t="shared" si="274"/>
        <v>2015</v>
      </c>
    </row>
    <row r="3503" spans="1:21" ht="45" hidden="1" x14ac:dyDescent="0.25">
      <c r="A3503">
        <v>3501</v>
      </c>
      <c r="B3503" s="3" t="s">
        <v>3500</v>
      </c>
      <c r="C3503" s="10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70"/>
        <v>101</v>
      </c>
      <c r="P3503">
        <f t="shared" si="271"/>
        <v>35.950000000000003</v>
      </c>
      <c r="Q3503" s="14" t="s">
        <v>8308</v>
      </c>
      <c r="R3503" t="s">
        <v>8309</v>
      </c>
      <c r="S3503" s="20">
        <f t="shared" si="272"/>
        <v>42233.763831018514</v>
      </c>
      <c r="T3503" s="20">
        <f t="shared" si="273"/>
        <v>42258.763831018514</v>
      </c>
      <c r="U3503">
        <f t="shared" si="274"/>
        <v>2015</v>
      </c>
    </row>
    <row r="3504" spans="1:21" ht="45" x14ac:dyDescent="0.25">
      <c r="A3504">
        <v>3261</v>
      </c>
      <c r="B3504" s="3" t="s">
        <v>3261</v>
      </c>
      <c r="C3504" s="10" t="s">
        <v>7371</v>
      </c>
      <c r="D3504" s="6">
        <v>3300</v>
      </c>
      <c r="E3504" s="8">
        <v>3315</v>
      </c>
      <c r="F3504" t="s">
        <v>8218</v>
      </c>
      <c r="G3504" t="s">
        <v>8223</v>
      </c>
      <c r="H3504" t="s">
        <v>8245</v>
      </c>
      <c r="I3504">
        <v>1437067476</v>
      </c>
      <c r="J3504">
        <v>1434475476</v>
      </c>
      <c r="K3504" t="b">
        <v>1</v>
      </c>
      <c r="L3504">
        <v>49</v>
      </c>
      <c r="M3504" t="b">
        <v>1</v>
      </c>
      <c r="N3504" t="s">
        <v>8269</v>
      </c>
      <c r="O3504" s="12">
        <f t="shared" si="270"/>
        <v>100</v>
      </c>
      <c r="P3504">
        <f t="shared" si="271"/>
        <v>67.650000000000006</v>
      </c>
      <c r="Q3504" s="14" t="s">
        <v>8308</v>
      </c>
      <c r="R3504" t="s">
        <v>8309</v>
      </c>
      <c r="S3504" s="20">
        <f t="shared" si="272"/>
        <v>42171.725416666668</v>
      </c>
      <c r="T3504" s="20">
        <f t="shared" si="273"/>
        <v>42201.725416666668</v>
      </c>
      <c r="U3504">
        <f t="shared" si="274"/>
        <v>2015</v>
      </c>
    </row>
    <row r="3505" spans="1:21" ht="45" hidden="1" x14ac:dyDescent="0.25">
      <c r="A3505">
        <v>3503</v>
      </c>
      <c r="B3505" s="3" t="s">
        <v>3502</v>
      </c>
      <c r="C3505" s="10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70"/>
        <v>108</v>
      </c>
      <c r="P3505">
        <f t="shared" si="271"/>
        <v>70.760000000000005</v>
      </c>
      <c r="Q3505" s="14" t="s">
        <v>8308</v>
      </c>
      <c r="R3505" t="s">
        <v>8309</v>
      </c>
      <c r="S3505" s="20">
        <f t="shared" si="272"/>
        <v>42545.478333333333</v>
      </c>
      <c r="T3505" s="20">
        <f t="shared" si="273"/>
        <v>42575.478333333333</v>
      </c>
      <c r="U3505">
        <f t="shared" si="274"/>
        <v>2016</v>
      </c>
    </row>
    <row r="3506" spans="1:21" ht="60" x14ac:dyDescent="0.25">
      <c r="A3506">
        <v>3322</v>
      </c>
      <c r="B3506" s="3" t="s">
        <v>3322</v>
      </c>
      <c r="C3506" s="10" t="s">
        <v>7432</v>
      </c>
      <c r="D3506" s="6">
        <v>3300</v>
      </c>
      <c r="E3506" s="8">
        <v>3350</v>
      </c>
      <c r="F3506" t="s">
        <v>8218</v>
      </c>
      <c r="G3506" t="s">
        <v>8223</v>
      </c>
      <c r="H3506" t="s">
        <v>8245</v>
      </c>
      <c r="I3506">
        <v>1466567700</v>
      </c>
      <c r="J3506">
        <v>1464653696</v>
      </c>
      <c r="K3506" t="b">
        <v>0</v>
      </c>
      <c r="L3506">
        <v>23</v>
      </c>
      <c r="M3506" t="b">
        <v>1</v>
      </c>
      <c r="N3506" t="s">
        <v>8269</v>
      </c>
      <c r="O3506" s="12">
        <f t="shared" si="270"/>
        <v>102</v>
      </c>
      <c r="P3506">
        <f t="shared" si="271"/>
        <v>145.65</v>
      </c>
      <c r="Q3506" s="14" t="s">
        <v>8308</v>
      </c>
      <c r="R3506" t="s">
        <v>8309</v>
      </c>
      <c r="S3506" s="20">
        <f t="shared" si="272"/>
        <v>42521.010370370372</v>
      </c>
      <c r="T3506" s="20">
        <f t="shared" si="273"/>
        <v>42543.163194444445</v>
      </c>
      <c r="U3506">
        <f t="shared" si="274"/>
        <v>2016</v>
      </c>
    </row>
    <row r="3507" spans="1:21" ht="60" x14ac:dyDescent="0.25">
      <c r="A3507">
        <v>3526</v>
      </c>
      <c r="B3507" s="3" t="s">
        <v>3525</v>
      </c>
      <c r="C3507" s="10" t="s">
        <v>7636</v>
      </c>
      <c r="D3507" s="6">
        <v>3300</v>
      </c>
      <c r="E3507" s="8">
        <v>3366</v>
      </c>
      <c r="F3507" t="s">
        <v>8218</v>
      </c>
      <c r="G3507" t="s">
        <v>8223</v>
      </c>
      <c r="H3507" t="s">
        <v>8245</v>
      </c>
      <c r="I3507">
        <v>1461823140</v>
      </c>
      <c r="J3507">
        <v>1459411371</v>
      </c>
      <c r="K3507" t="b">
        <v>0</v>
      </c>
      <c r="L3507">
        <v>34</v>
      </c>
      <c r="M3507" t="b">
        <v>1</v>
      </c>
      <c r="N3507" t="s">
        <v>8269</v>
      </c>
      <c r="O3507" s="12">
        <f t="shared" si="270"/>
        <v>102</v>
      </c>
      <c r="P3507">
        <f t="shared" si="271"/>
        <v>99</v>
      </c>
      <c r="Q3507" s="14" t="s">
        <v>8308</v>
      </c>
      <c r="R3507" t="s">
        <v>8309</v>
      </c>
      <c r="S3507" s="20">
        <f t="shared" si="272"/>
        <v>42460.335312499999</v>
      </c>
      <c r="T3507" s="20">
        <f t="shared" si="273"/>
        <v>42488.249305555553</v>
      </c>
      <c r="U3507">
        <f t="shared" si="274"/>
        <v>2016</v>
      </c>
    </row>
    <row r="3508" spans="1:21" ht="30" x14ac:dyDescent="0.25">
      <c r="A3508">
        <v>3720</v>
      </c>
      <c r="B3508" s="3" t="s">
        <v>3717</v>
      </c>
      <c r="C3508" s="10" t="s">
        <v>7830</v>
      </c>
      <c r="D3508" s="6">
        <v>3300</v>
      </c>
      <c r="E3508" s="8">
        <v>3449</v>
      </c>
      <c r="F3508" t="s">
        <v>8218</v>
      </c>
      <c r="G3508" t="s">
        <v>8223</v>
      </c>
      <c r="H3508" t="s">
        <v>8245</v>
      </c>
      <c r="I3508">
        <v>1435881006</v>
      </c>
      <c r="J3508">
        <v>1433980206</v>
      </c>
      <c r="K3508" t="b">
        <v>0</v>
      </c>
      <c r="L3508">
        <v>40</v>
      </c>
      <c r="M3508" t="b">
        <v>1</v>
      </c>
      <c r="N3508" t="s">
        <v>8269</v>
      </c>
      <c r="O3508" s="12">
        <f t="shared" si="270"/>
        <v>105</v>
      </c>
      <c r="P3508">
        <f t="shared" si="271"/>
        <v>86.23</v>
      </c>
      <c r="Q3508" s="14" t="s">
        <v>8308</v>
      </c>
      <c r="R3508" t="s">
        <v>8309</v>
      </c>
      <c r="S3508" s="20">
        <f t="shared" si="272"/>
        <v>42165.993125000001</v>
      </c>
      <c r="T3508" s="20">
        <f t="shared" si="273"/>
        <v>42187.993125000001</v>
      </c>
      <c r="U3508">
        <f t="shared" si="274"/>
        <v>2015</v>
      </c>
    </row>
    <row r="3509" spans="1:21" ht="45" x14ac:dyDescent="0.25">
      <c r="A3509">
        <v>3483</v>
      </c>
      <c r="B3509" s="3" t="s">
        <v>3482</v>
      </c>
      <c r="C3509" s="10" t="s">
        <v>7593</v>
      </c>
      <c r="D3509" s="6">
        <v>3350</v>
      </c>
      <c r="E3509" s="8">
        <v>5358</v>
      </c>
      <c r="F3509" t="s">
        <v>8218</v>
      </c>
      <c r="G3509" t="s">
        <v>8223</v>
      </c>
      <c r="H3509" t="s">
        <v>8245</v>
      </c>
      <c r="I3509">
        <v>1404403381</v>
      </c>
      <c r="J3509">
        <v>1401811381</v>
      </c>
      <c r="K3509" t="b">
        <v>0</v>
      </c>
      <c r="L3509">
        <v>133</v>
      </c>
      <c r="M3509" t="b">
        <v>1</v>
      </c>
      <c r="N3509" t="s">
        <v>8269</v>
      </c>
      <c r="O3509" s="12">
        <f t="shared" si="270"/>
        <v>160</v>
      </c>
      <c r="P3509">
        <f t="shared" si="271"/>
        <v>40.29</v>
      </c>
      <c r="Q3509" s="14" t="s">
        <v>8308</v>
      </c>
      <c r="R3509" t="s">
        <v>8309</v>
      </c>
      <c r="S3509" s="20">
        <f t="shared" si="272"/>
        <v>41793.668761574074</v>
      </c>
      <c r="T3509" s="20">
        <f t="shared" si="273"/>
        <v>41823.668761574074</v>
      </c>
      <c r="U3509">
        <f t="shared" si="274"/>
        <v>2014</v>
      </c>
    </row>
    <row r="3510" spans="1:21" ht="60" hidden="1" x14ac:dyDescent="0.25">
      <c r="A3510">
        <v>3508</v>
      </c>
      <c r="B3510" s="3" t="s">
        <v>3507</v>
      </c>
      <c r="C3510" s="10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70"/>
        <v>180</v>
      </c>
      <c r="P3510">
        <f t="shared" si="271"/>
        <v>12</v>
      </c>
      <c r="Q3510" s="14" t="s">
        <v>8308</v>
      </c>
      <c r="R3510" t="s">
        <v>8309</v>
      </c>
      <c r="S3510" s="20">
        <f t="shared" si="272"/>
        <v>42477.729780092588</v>
      </c>
      <c r="T3510" s="20">
        <f t="shared" si="273"/>
        <v>42500.875</v>
      </c>
      <c r="U3510">
        <f t="shared" si="274"/>
        <v>2016</v>
      </c>
    </row>
    <row r="3511" spans="1:21" ht="45" x14ac:dyDescent="0.25">
      <c r="A3511">
        <v>3585</v>
      </c>
      <c r="B3511" s="3" t="s">
        <v>3584</v>
      </c>
      <c r="C3511" s="10" t="s">
        <v>7695</v>
      </c>
      <c r="D3511" s="6">
        <v>3400</v>
      </c>
      <c r="E3511" s="8">
        <v>4050</v>
      </c>
      <c r="F3511" t="s">
        <v>8218</v>
      </c>
      <c r="G3511" t="s">
        <v>8223</v>
      </c>
      <c r="H3511" t="s">
        <v>8245</v>
      </c>
      <c r="I3511">
        <v>1419181890</v>
      </c>
      <c r="J3511">
        <v>1416589890</v>
      </c>
      <c r="K3511" t="b">
        <v>0</v>
      </c>
      <c r="L3511">
        <v>23</v>
      </c>
      <c r="M3511" t="b">
        <v>1</v>
      </c>
      <c r="N3511" t="s">
        <v>8269</v>
      </c>
      <c r="O3511" s="12">
        <f t="shared" si="270"/>
        <v>119</v>
      </c>
      <c r="P3511">
        <f t="shared" si="271"/>
        <v>176.09</v>
      </c>
      <c r="Q3511" s="14" t="s">
        <v>8308</v>
      </c>
      <c r="R3511" t="s">
        <v>8309</v>
      </c>
      <c r="S3511" s="20">
        <f t="shared" si="272"/>
        <v>41964.716319444444</v>
      </c>
      <c r="T3511" s="20">
        <f t="shared" si="273"/>
        <v>41994.716319444444</v>
      </c>
      <c r="U3511">
        <f t="shared" si="274"/>
        <v>2014</v>
      </c>
    </row>
    <row r="3512" spans="1:21" ht="60" x14ac:dyDescent="0.25">
      <c r="A3512">
        <v>530</v>
      </c>
      <c r="B3512" s="3" t="s">
        <v>531</v>
      </c>
      <c r="C3512" s="10" t="s">
        <v>4640</v>
      </c>
      <c r="D3512" s="6">
        <v>3405</v>
      </c>
      <c r="E3512" s="8">
        <v>3670</v>
      </c>
      <c r="F3512" t="s">
        <v>8218</v>
      </c>
      <c r="G3512" t="s">
        <v>8223</v>
      </c>
      <c r="H3512" t="s">
        <v>8245</v>
      </c>
      <c r="I3512">
        <v>1435111200</v>
      </c>
      <c r="J3512">
        <v>1433254268</v>
      </c>
      <c r="K3512" t="b">
        <v>0</v>
      </c>
      <c r="L3512">
        <v>29</v>
      </c>
      <c r="M3512" t="b">
        <v>1</v>
      </c>
      <c r="N3512" t="s">
        <v>8269</v>
      </c>
      <c r="O3512" s="12">
        <f t="shared" si="270"/>
        <v>108</v>
      </c>
      <c r="P3512">
        <f t="shared" si="271"/>
        <v>126.55</v>
      </c>
      <c r="Q3512" s="14" t="s">
        <v>8308</v>
      </c>
      <c r="R3512" t="s">
        <v>8309</v>
      </c>
      <c r="S3512" s="20">
        <f t="shared" si="272"/>
        <v>42157.591064814813</v>
      </c>
      <c r="T3512" s="20">
        <f t="shared" si="273"/>
        <v>42179.083333333328</v>
      </c>
      <c r="U3512">
        <f t="shared" si="274"/>
        <v>2015</v>
      </c>
    </row>
    <row r="3513" spans="1:21" ht="45" hidden="1" x14ac:dyDescent="0.25">
      <c r="A3513">
        <v>3511</v>
      </c>
      <c r="B3513" s="3" t="s">
        <v>3510</v>
      </c>
      <c r="C3513" s="10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70"/>
        <v>101</v>
      </c>
      <c r="P3513">
        <f t="shared" si="271"/>
        <v>79.89</v>
      </c>
      <c r="Q3513" s="14" t="s">
        <v>8308</v>
      </c>
      <c r="R3513" t="s">
        <v>8309</v>
      </c>
      <c r="S3513" s="20">
        <f t="shared" si="272"/>
        <v>41927.873784722222</v>
      </c>
      <c r="T3513" s="20">
        <f t="shared" si="273"/>
        <v>41950.770833333336</v>
      </c>
      <c r="U3513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10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70"/>
        <v>100</v>
      </c>
      <c r="P3514">
        <f t="shared" si="271"/>
        <v>58.82</v>
      </c>
      <c r="Q3514" s="14" t="s">
        <v>8308</v>
      </c>
      <c r="R3514" t="s">
        <v>8309</v>
      </c>
      <c r="S3514" s="20">
        <f t="shared" si="272"/>
        <v>42057.536944444444</v>
      </c>
      <c r="T3514" s="20">
        <f t="shared" si="273"/>
        <v>42117.49527777778</v>
      </c>
      <c r="U3514">
        <f t="shared" si="274"/>
        <v>2015</v>
      </c>
    </row>
    <row r="3515" spans="1:21" ht="45" hidden="1" x14ac:dyDescent="0.25">
      <c r="A3515">
        <v>4068</v>
      </c>
      <c r="B3515" s="3" t="s">
        <v>4064</v>
      </c>
      <c r="C3515" s="10" t="s">
        <v>8171</v>
      </c>
      <c r="D3515" s="6">
        <v>3495</v>
      </c>
      <c r="E3515" s="8">
        <v>34.950000000000003</v>
      </c>
      <c r="F3515" t="s">
        <v>8220</v>
      </c>
      <c r="G3515" t="s">
        <v>8223</v>
      </c>
      <c r="H3515" t="s">
        <v>8245</v>
      </c>
      <c r="I3515">
        <v>1484348700</v>
      </c>
      <c r="J3515">
        <v>1481756855</v>
      </c>
      <c r="K3515" t="b">
        <v>0</v>
      </c>
      <c r="L3515">
        <v>1</v>
      </c>
      <c r="M3515" t="b">
        <v>0</v>
      </c>
      <c r="N3515" t="s">
        <v>8269</v>
      </c>
      <c r="O3515" s="12">
        <f t="shared" si="270"/>
        <v>1</v>
      </c>
      <c r="P3515">
        <f t="shared" si="271"/>
        <v>34.950000000000003</v>
      </c>
      <c r="Q3515" s="14" t="s">
        <v>8308</v>
      </c>
      <c r="R3515" t="s">
        <v>8309</v>
      </c>
      <c r="S3515" s="20">
        <f t="shared" si="272"/>
        <v>42718.963599537034</v>
      </c>
      <c r="T3515" s="20">
        <f t="shared" si="273"/>
        <v>42748.961805555555</v>
      </c>
      <c r="U3515">
        <f t="shared" si="274"/>
        <v>2016</v>
      </c>
    </row>
    <row r="3516" spans="1:21" ht="30" x14ac:dyDescent="0.25">
      <c r="A3516">
        <v>1290</v>
      </c>
      <c r="B3516" s="3" t="s">
        <v>1291</v>
      </c>
      <c r="C3516" s="10" t="s">
        <v>5400</v>
      </c>
      <c r="D3516" s="6">
        <v>3500</v>
      </c>
      <c r="E3516" s="8">
        <v>3800</v>
      </c>
      <c r="F3516" t="s">
        <v>8218</v>
      </c>
      <c r="G3516" t="s">
        <v>8223</v>
      </c>
      <c r="H3516" t="s">
        <v>8245</v>
      </c>
      <c r="I3516">
        <v>1429772340</v>
      </c>
      <c r="J3516">
        <v>1427121931</v>
      </c>
      <c r="K3516" t="b">
        <v>0</v>
      </c>
      <c r="L3516">
        <v>86</v>
      </c>
      <c r="M3516" t="b">
        <v>1</v>
      </c>
      <c r="N3516" t="s">
        <v>8269</v>
      </c>
      <c r="O3516" s="12">
        <f t="shared" si="270"/>
        <v>109</v>
      </c>
      <c r="P3516">
        <f t="shared" si="271"/>
        <v>44.19</v>
      </c>
      <c r="Q3516" s="14" t="s">
        <v>8308</v>
      </c>
      <c r="R3516" t="s">
        <v>8309</v>
      </c>
      <c r="S3516" s="20">
        <f t="shared" si="272"/>
        <v>42086.614942129629</v>
      </c>
      <c r="T3516" s="20">
        <f t="shared" si="273"/>
        <v>42117.290972222225</v>
      </c>
      <c r="U3516">
        <f t="shared" si="274"/>
        <v>2015</v>
      </c>
    </row>
    <row r="3517" spans="1:21" ht="45" x14ac:dyDescent="0.25">
      <c r="A3517">
        <v>1299</v>
      </c>
      <c r="B3517" s="3" t="s">
        <v>1300</v>
      </c>
      <c r="C3517" s="10" t="s">
        <v>5409</v>
      </c>
      <c r="D3517" s="6">
        <v>3500</v>
      </c>
      <c r="E3517" s="8">
        <v>4340</v>
      </c>
      <c r="F3517" t="s">
        <v>8218</v>
      </c>
      <c r="G3517" t="s">
        <v>8223</v>
      </c>
      <c r="H3517" t="s">
        <v>8245</v>
      </c>
      <c r="I3517">
        <v>1436902359</v>
      </c>
      <c r="J3517">
        <v>1434310359</v>
      </c>
      <c r="K3517" t="b">
        <v>0</v>
      </c>
      <c r="L3517">
        <v>32</v>
      </c>
      <c r="M3517" t="b">
        <v>1</v>
      </c>
      <c r="N3517" t="s">
        <v>8269</v>
      </c>
      <c r="O3517" s="12">
        <f t="shared" si="270"/>
        <v>124</v>
      </c>
      <c r="P3517">
        <f t="shared" si="271"/>
        <v>135.63</v>
      </c>
      <c r="Q3517" s="14" t="s">
        <v>8308</v>
      </c>
      <c r="R3517" t="s">
        <v>8309</v>
      </c>
      <c r="S3517" s="20">
        <f t="shared" si="272"/>
        <v>42169.814340277779</v>
      </c>
      <c r="T3517" s="20">
        <f t="shared" si="273"/>
        <v>42199.814340277779</v>
      </c>
      <c r="U3517">
        <f t="shared" si="274"/>
        <v>2015</v>
      </c>
    </row>
    <row r="3518" spans="1:21" ht="60" x14ac:dyDescent="0.25">
      <c r="A3518">
        <v>2839</v>
      </c>
      <c r="B3518" s="3" t="s">
        <v>2839</v>
      </c>
      <c r="C3518" s="10" t="s">
        <v>6949</v>
      </c>
      <c r="D3518" s="6">
        <v>3500</v>
      </c>
      <c r="E3518" s="8">
        <v>3900</v>
      </c>
      <c r="F3518" t="s">
        <v>8218</v>
      </c>
      <c r="G3518" t="s">
        <v>8223</v>
      </c>
      <c r="H3518" t="s">
        <v>8245</v>
      </c>
      <c r="I3518">
        <v>1408942740</v>
      </c>
      <c r="J3518">
        <v>1406958354</v>
      </c>
      <c r="K3518" t="b">
        <v>0</v>
      </c>
      <c r="L3518">
        <v>31</v>
      </c>
      <c r="M3518" t="b">
        <v>1</v>
      </c>
      <c r="N3518" t="s">
        <v>8269</v>
      </c>
      <c r="O3518" s="12">
        <f t="shared" si="270"/>
        <v>111</v>
      </c>
      <c r="P3518">
        <f t="shared" si="271"/>
        <v>125.81</v>
      </c>
      <c r="Q3518" s="14" t="s">
        <v>8308</v>
      </c>
      <c r="R3518" t="s">
        <v>8309</v>
      </c>
      <c r="S3518" s="20">
        <f t="shared" si="272"/>
        <v>41853.240208333329</v>
      </c>
      <c r="T3518" s="20">
        <f t="shared" si="273"/>
        <v>41876.207638888889</v>
      </c>
      <c r="U3518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10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70"/>
        <v>100</v>
      </c>
      <c r="P3519">
        <f t="shared" si="271"/>
        <v>307.69</v>
      </c>
      <c r="Q3519" s="14" t="s">
        <v>8308</v>
      </c>
      <c r="R3519" t="s">
        <v>8309</v>
      </c>
      <c r="S3519" s="20">
        <f t="shared" si="272"/>
        <v>41794.817523148151</v>
      </c>
      <c r="T3519" s="20">
        <f t="shared" si="273"/>
        <v>41824.458333333336</v>
      </c>
      <c r="U3519">
        <f t="shared" si="274"/>
        <v>2014</v>
      </c>
    </row>
    <row r="3520" spans="1:21" ht="45" hidden="1" x14ac:dyDescent="0.25">
      <c r="A3520">
        <v>2905</v>
      </c>
      <c r="B3520" s="3" t="s">
        <v>2905</v>
      </c>
      <c r="C3520" s="10" t="s">
        <v>7015</v>
      </c>
      <c r="D3520" s="6">
        <v>3500</v>
      </c>
      <c r="E3520" s="8">
        <v>622</v>
      </c>
      <c r="F3520" t="s">
        <v>8220</v>
      </c>
      <c r="G3520" t="s">
        <v>8223</v>
      </c>
      <c r="H3520" t="s">
        <v>8245</v>
      </c>
      <c r="I3520">
        <v>1473211313</v>
      </c>
      <c r="J3520">
        <v>1472001713</v>
      </c>
      <c r="K3520" t="b">
        <v>0</v>
      </c>
      <c r="L3520">
        <v>17</v>
      </c>
      <c r="M3520" t="b">
        <v>0</v>
      </c>
      <c r="N3520" t="s">
        <v>8269</v>
      </c>
      <c r="O3520" s="12">
        <f t="shared" si="270"/>
        <v>18</v>
      </c>
      <c r="P3520">
        <f t="shared" si="271"/>
        <v>36.590000000000003</v>
      </c>
      <c r="Q3520" s="14" t="s">
        <v>8308</v>
      </c>
      <c r="R3520" t="s">
        <v>8309</v>
      </c>
      <c r="S3520" s="20">
        <f t="shared" si="272"/>
        <v>42606.056863425925</v>
      </c>
      <c r="T3520" s="20">
        <f t="shared" si="273"/>
        <v>42620.056863425925</v>
      </c>
      <c r="U3520">
        <f t="shared" si="274"/>
        <v>2016</v>
      </c>
    </row>
    <row r="3521" spans="1:21" ht="45" hidden="1" x14ac:dyDescent="0.25">
      <c r="A3521">
        <v>3519</v>
      </c>
      <c r="B3521" s="3" t="s">
        <v>3518</v>
      </c>
      <c r="C3521" s="10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70"/>
        <v>101</v>
      </c>
      <c r="P3521">
        <f t="shared" si="271"/>
        <v>72.39</v>
      </c>
      <c r="Q3521" s="14" t="s">
        <v>8308</v>
      </c>
      <c r="R3521" t="s">
        <v>8309</v>
      </c>
      <c r="S3521" s="20">
        <f t="shared" si="272"/>
        <v>42037.598958333328</v>
      </c>
      <c r="T3521" s="20">
        <f t="shared" si="273"/>
        <v>42067.598958333328</v>
      </c>
      <c r="U3521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10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ref="O3522:O3585" si="275">ROUND(E3522/D3522*100,0)</f>
        <v>101</v>
      </c>
      <c r="P3522">
        <f t="shared" ref="P3522:P3585" si="276">IFERROR(ROUND(E3522/L3522,2),0)</f>
        <v>95.95</v>
      </c>
      <c r="Q3522" s="14" t="s">
        <v>8308</v>
      </c>
      <c r="R3522" t="s">
        <v>8309</v>
      </c>
      <c r="S3522" s="20">
        <f t="shared" ref="S3522:S3585" si="277">(((J3522/60)/60)/24)+DATE(1970,1,1)</f>
        <v>42227.824212962965</v>
      </c>
      <c r="T3522" s="20">
        <f t="shared" ref="T3522:T3585" si="278">(((I3522/60)/60)/24)+DATE(1970,1,1)</f>
        <v>42253.57430555555</v>
      </c>
      <c r="U3522">
        <f t="shared" si="274"/>
        <v>2015</v>
      </c>
    </row>
    <row r="3523" spans="1:21" ht="30" x14ac:dyDescent="0.25">
      <c r="A3523">
        <v>2968</v>
      </c>
      <c r="B3523" s="3" t="s">
        <v>2968</v>
      </c>
      <c r="C3523" s="10" t="s">
        <v>7078</v>
      </c>
      <c r="D3523" s="6">
        <v>3500</v>
      </c>
      <c r="E3523" s="8">
        <v>3710</v>
      </c>
      <c r="F3523" t="s">
        <v>8218</v>
      </c>
      <c r="G3523" t="s">
        <v>8223</v>
      </c>
      <c r="H3523" t="s">
        <v>8245</v>
      </c>
      <c r="I3523">
        <v>1471406340</v>
      </c>
      <c r="J3523">
        <v>1470227660</v>
      </c>
      <c r="K3523" t="b">
        <v>0</v>
      </c>
      <c r="L3523">
        <v>47</v>
      </c>
      <c r="M3523" t="b">
        <v>1</v>
      </c>
      <c r="N3523" t="s">
        <v>8269</v>
      </c>
      <c r="O3523" s="12">
        <f t="shared" si="275"/>
        <v>106</v>
      </c>
      <c r="P3523">
        <f t="shared" si="276"/>
        <v>78.94</v>
      </c>
      <c r="Q3523" s="14" t="s">
        <v>8308</v>
      </c>
      <c r="R3523" t="s">
        <v>8309</v>
      </c>
      <c r="S3523" s="20">
        <f t="shared" si="277"/>
        <v>42585.523842592593</v>
      </c>
      <c r="T3523" s="20">
        <f t="shared" si="278"/>
        <v>42599.165972222225</v>
      </c>
      <c r="U3523">
        <f t="shared" ref="U3523:U3586" si="279">YEAR(S3523)</f>
        <v>2016</v>
      </c>
    </row>
    <row r="3524" spans="1:21" ht="60" hidden="1" x14ac:dyDescent="0.25">
      <c r="A3524">
        <v>3522</v>
      </c>
      <c r="B3524" s="3" t="s">
        <v>3521</v>
      </c>
      <c r="C3524" s="10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75"/>
        <v>100</v>
      </c>
      <c r="P3524">
        <f t="shared" si="276"/>
        <v>41.03</v>
      </c>
      <c r="Q3524" s="14" t="s">
        <v>8308</v>
      </c>
      <c r="R3524" t="s">
        <v>8309</v>
      </c>
      <c r="S3524" s="20">
        <f t="shared" si="277"/>
        <v>42234.789884259255</v>
      </c>
      <c r="T3524" s="20">
        <f t="shared" si="278"/>
        <v>42262.420833333337</v>
      </c>
      <c r="U3524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10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75"/>
        <v>114</v>
      </c>
      <c r="P3525">
        <f t="shared" si="276"/>
        <v>56.83</v>
      </c>
      <c r="Q3525" s="14" t="s">
        <v>8308</v>
      </c>
      <c r="R3525" t="s">
        <v>8309</v>
      </c>
      <c r="S3525" s="20">
        <f t="shared" si="277"/>
        <v>42581.397546296299</v>
      </c>
      <c r="T3525" s="20">
        <f t="shared" si="278"/>
        <v>42638.958333333328</v>
      </c>
      <c r="U3525">
        <f t="shared" si="279"/>
        <v>2016</v>
      </c>
    </row>
    <row r="3526" spans="1:21" ht="60" x14ac:dyDescent="0.25">
      <c r="A3526">
        <v>3150</v>
      </c>
      <c r="B3526" s="3" t="s">
        <v>3150</v>
      </c>
      <c r="C3526" s="10" t="s">
        <v>7260</v>
      </c>
      <c r="D3526" s="6">
        <v>3500</v>
      </c>
      <c r="E3526" s="8">
        <v>3535</v>
      </c>
      <c r="F3526" t="s">
        <v>8218</v>
      </c>
      <c r="G3526" t="s">
        <v>8223</v>
      </c>
      <c r="H3526" t="s">
        <v>8245</v>
      </c>
      <c r="I3526">
        <v>1295928000</v>
      </c>
      <c r="J3526">
        <v>1288160403</v>
      </c>
      <c r="K3526" t="b">
        <v>1</v>
      </c>
      <c r="L3526">
        <v>104</v>
      </c>
      <c r="M3526" t="b">
        <v>1</v>
      </c>
      <c r="N3526" t="s">
        <v>8269</v>
      </c>
      <c r="O3526" s="12">
        <f t="shared" si="275"/>
        <v>101</v>
      </c>
      <c r="P3526">
        <f t="shared" si="276"/>
        <v>33.99</v>
      </c>
      <c r="Q3526" s="14" t="s">
        <v>8308</v>
      </c>
      <c r="R3526" t="s">
        <v>8309</v>
      </c>
      <c r="S3526" s="20">
        <f t="shared" si="277"/>
        <v>40478.263923611114</v>
      </c>
      <c r="T3526" s="20">
        <f t="shared" si="278"/>
        <v>40568.166666666664</v>
      </c>
      <c r="U3526">
        <f t="shared" si="279"/>
        <v>2010</v>
      </c>
    </row>
    <row r="3527" spans="1:21" ht="45" x14ac:dyDescent="0.25">
      <c r="A3527">
        <v>3151</v>
      </c>
      <c r="B3527" s="3" t="s">
        <v>3151</v>
      </c>
      <c r="C3527" s="10" t="s">
        <v>7261</v>
      </c>
      <c r="D3527" s="6">
        <v>3500</v>
      </c>
      <c r="E3527" s="8">
        <v>3514</v>
      </c>
      <c r="F3527" t="s">
        <v>8218</v>
      </c>
      <c r="G3527" t="s">
        <v>8223</v>
      </c>
      <c r="H3527" t="s">
        <v>8245</v>
      </c>
      <c r="I3527">
        <v>1410379774</v>
      </c>
      <c r="J3527">
        <v>1407787774</v>
      </c>
      <c r="K3527" t="b">
        <v>1</v>
      </c>
      <c r="L3527">
        <v>34</v>
      </c>
      <c r="M3527" t="b">
        <v>1</v>
      </c>
      <c r="N3527" t="s">
        <v>8269</v>
      </c>
      <c r="O3527" s="12">
        <f t="shared" si="275"/>
        <v>100</v>
      </c>
      <c r="P3527">
        <f t="shared" si="276"/>
        <v>103.35</v>
      </c>
      <c r="Q3527" s="14" t="s">
        <v>8308</v>
      </c>
      <c r="R3527" t="s">
        <v>8309</v>
      </c>
      <c r="S3527" s="20">
        <f t="shared" si="277"/>
        <v>41862.83997685185</v>
      </c>
      <c r="T3527" s="20">
        <f t="shared" si="278"/>
        <v>41892.83997685185</v>
      </c>
      <c r="U3527">
        <f t="shared" si="279"/>
        <v>2014</v>
      </c>
    </row>
    <row r="3528" spans="1:21" ht="45" x14ac:dyDescent="0.25">
      <c r="A3528">
        <v>3308</v>
      </c>
      <c r="B3528" s="3" t="s">
        <v>3308</v>
      </c>
      <c r="C3528" s="10" t="s">
        <v>7418</v>
      </c>
      <c r="D3528" s="6">
        <v>3500</v>
      </c>
      <c r="E3528" s="8">
        <v>4280</v>
      </c>
      <c r="F3528" t="s">
        <v>8218</v>
      </c>
      <c r="G3528" t="s">
        <v>8223</v>
      </c>
      <c r="H3528" t="s">
        <v>8245</v>
      </c>
      <c r="I3528">
        <v>1460581365</v>
      </c>
      <c r="J3528">
        <v>1458766965</v>
      </c>
      <c r="K3528" t="b">
        <v>0</v>
      </c>
      <c r="L3528">
        <v>57</v>
      </c>
      <c r="M3528" t="b">
        <v>1</v>
      </c>
      <c r="N3528" t="s">
        <v>8269</v>
      </c>
      <c r="O3528" s="12">
        <f t="shared" si="275"/>
        <v>122</v>
      </c>
      <c r="P3528">
        <f t="shared" si="276"/>
        <v>75.09</v>
      </c>
      <c r="Q3528" s="14" t="s">
        <v>8308</v>
      </c>
      <c r="R3528" t="s">
        <v>8309</v>
      </c>
      <c r="S3528" s="20">
        <f t="shared" si="277"/>
        <v>42452.876909722225</v>
      </c>
      <c r="T3528" s="20">
        <f t="shared" si="278"/>
        <v>42473.876909722225</v>
      </c>
      <c r="U3528">
        <f t="shared" si="279"/>
        <v>2016</v>
      </c>
    </row>
    <row r="3529" spans="1:21" ht="60" x14ac:dyDescent="0.25">
      <c r="A3529">
        <v>3333</v>
      </c>
      <c r="B3529" s="3" t="s">
        <v>3333</v>
      </c>
      <c r="C3529" s="10" t="s">
        <v>7443</v>
      </c>
      <c r="D3529" s="6">
        <v>3500</v>
      </c>
      <c r="E3529" s="8">
        <v>3660</v>
      </c>
      <c r="F3529" t="s">
        <v>8218</v>
      </c>
      <c r="G3529" t="s">
        <v>8223</v>
      </c>
      <c r="H3529" t="s">
        <v>8245</v>
      </c>
      <c r="I3529">
        <v>1434384880</v>
      </c>
      <c r="J3529">
        <v>1432484080</v>
      </c>
      <c r="K3529" t="b">
        <v>0</v>
      </c>
      <c r="L3529">
        <v>111</v>
      </c>
      <c r="M3529" t="b">
        <v>1</v>
      </c>
      <c r="N3529" t="s">
        <v>8269</v>
      </c>
      <c r="O3529" s="12">
        <f t="shared" si="275"/>
        <v>105</v>
      </c>
      <c r="P3529">
        <f t="shared" si="276"/>
        <v>32.97</v>
      </c>
      <c r="Q3529" s="14" t="s">
        <v>8308</v>
      </c>
      <c r="R3529" t="s">
        <v>8309</v>
      </c>
      <c r="S3529" s="20">
        <f t="shared" si="277"/>
        <v>42148.676851851851</v>
      </c>
      <c r="T3529" s="20">
        <f t="shared" si="278"/>
        <v>42170.676851851851</v>
      </c>
      <c r="U3529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10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75"/>
        <v>101</v>
      </c>
      <c r="P3530">
        <f t="shared" si="276"/>
        <v>45.11</v>
      </c>
      <c r="Q3530" s="14" t="s">
        <v>8308</v>
      </c>
      <c r="R3530" t="s">
        <v>8309</v>
      </c>
      <c r="S3530" s="20">
        <f t="shared" si="277"/>
        <v>42733.50136574074</v>
      </c>
      <c r="T3530" s="20">
        <f t="shared" si="278"/>
        <v>42753.50136574074</v>
      </c>
      <c r="U3530">
        <f t="shared" si="279"/>
        <v>2016</v>
      </c>
    </row>
    <row r="3531" spans="1:21" ht="45" x14ac:dyDescent="0.25">
      <c r="A3531">
        <v>3466</v>
      </c>
      <c r="B3531" s="3" t="s">
        <v>3465</v>
      </c>
      <c r="C3531" s="10" t="s">
        <v>7576</v>
      </c>
      <c r="D3531" s="6">
        <v>3500</v>
      </c>
      <c r="E3531" s="8">
        <v>4450</v>
      </c>
      <c r="F3531" t="s">
        <v>8218</v>
      </c>
      <c r="G3531" t="s">
        <v>8223</v>
      </c>
      <c r="H3531" t="s">
        <v>8245</v>
      </c>
      <c r="I3531">
        <v>1461108450</v>
      </c>
      <c r="J3531">
        <v>1455928050</v>
      </c>
      <c r="K3531" t="b">
        <v>0</v>
      </c>
      <c r="L3531">
        <v>61</v>
      </c>
      <c r="M3531" t="b">
        <v>1</v>
      </c>
      <c r="N3531" t="s">
        <v>8269</v>
      </c>
      <c r="O3531" s="12">
        <f t="shared" si="275"/>
        <v>127</v>
      </c>
      <c r="P3531">
        <f t="shared" si="276"/>
        <v>72.95</v>
      </c>
      <c r="Q3531" s="14" t="s">
        <v>8308</v>
      </c>
      <c r="R3531" t="s">
        <v>8309</v>
      </c>
      <c r="S3531" s="20">
        <f t="shared" si="277"/>
        <v>42420.019097222219</v>
      </c>
      <c r="T3531" s="20">
        <f t="shared" si="278"/>
        <v>42479.977430555555</v>
      </c>
      <c r="U3531">
        <f t="shared" si="279"/>
        <v>2016</v>
      </c>
    </row>
    <row r="3532" spans="1:21" ht="60" hidden="1" x14ac:dyDescent="0.25">
      <c r="A3532">
        <v>3530</v>
      </c>
      <c r="B3532" s="3" t="s">
        <v>3529</v>
      </c>
      <c r="C3532" s="10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75"/>
        <v>100</v>
      </c>
      <c r="P3532">
        <f t="shared" si="276"/>
        <v>125</v>
      </c>
      <c r="Q3532" s="14" t="s">
        <v>8308</v>
      </c>
      <c r="R3532" t="s">
        <v>8309</v>
      </c>
      <c r="S3532" s="20">
        <f t="shared" si="277"/>
        <v>42442.623344907406</v>
      </c>
      <c r="T3532" s="20">
        <f t="shared" si="278"/>
        <v>42470.833333333328</v>
      </c>
      <c r="U3532">
        <f t="shared" si="279"/>
        <v>2016</v>
      </c>
    </row>
    <row r="3533" spans="1:21" ht="60" x14ac:dyDescent="0.25">
      <c r="A3533">
        <v>3671</v>
      </c>
      <c r="B3533" s="3" t="s">
        <v>3668</v>
      </c>
      <c r="C3533" s="10" t="s">
        <v>7781</v>
      </c>
      <c r="D3533" s="6">
        <v>3500</v>
      </c>
      <c r="E3533" s="8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t="b">
        <v>0</v>
      </c>
      <c r="L3533">
        <v>40</v>
      </c>
      <c r="M3533" t="b">
        <v>1</v>
      </c>
      <c r="N3533" t="s">
        <v>8269</v>
      </c>
      <c r="O3533" s="12">
        <f t="shared" si="275"/>
        <v>101</v>
      </c>
      <c r="P3533">
        <f t="shared" si="276"/>
        <v>88.25</v>
      </c>
      <c r="Q3533" s="14" t="s">
        <v>8308</v>
      </c>
      <c r="R3533" t="s">
        <v>8309</v>
      </c>
      <c r="S3533" s="20">
        <f t="shared" si="277"/>
        <v>41820.62809027778</v>
      </c>
      <c r="T3533" s="20">
        <f t="shared" si="278"/>
        <v>41841.165972222225</v>
      </c>
      <c r="U3533">
        <f t="shared" si="279"/>
        <v>2014</v>
      </c>
    </row>
    <row r="3534" spans="1:21" ht="45" x14ac:dyDescent="0.25">
      <c r="A3534">
        <v>3683</v>
      </c>
      <c r="B3534" s="3" t="s">
        <v>3680</v>
      </c>
      <c r="C3534" s="10" t="s">
        <v>7793</v>
      </c>
      <c r="D3534" s="6">
        <v>3500</v>
      </c>
      <c r="E3534" s="8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t="b">
        <v>0</v>
      </c>
      <c r="L3534">
        <v>66</v>
      </c>
      <c r="M3534" t="b">
        <v>1</v>
      </c>
      <c r="N3534" t="s">
        <v>8269</v>
      </c>
      <c r="O3534" s="12">
        <f t="shared" si="275"/>
        <v>111</v>
      </c>
      <c r="P3534">
        <f t="shared" si="276"/>
        <v>58.79</v>
      </c>
      <c r="Q3534" s="14" t="s">
        <v>8308</v>
      </c>
      <c r="R3534" t="s">
        <v>8309</v>
      </c>
      <c r="S3534" s="20">
        <f t="shared" si="277"/>
        <v>42633.116851851853</v>
      </c>
      <c r="T3534" s="20">
        <f t="shared" si="278"/>
        <v>42663.116851851853</v>
      </c>
      <c r="U3534">
        <f t="shared" si="279"/>
        <v>2016</v>
      </c>
    </row>
    <row r="3535" spans="1:21" ht="60" x14ac:dyDescent="0.25">
      <c r="A3535">
        <v>3694</v>
      </c>
      <c r="B3535" s="3" t="s">
        <v>3691</v>
      </c>
      <c r="C3535" s="10" t="s">
        <v>7804</v>
      </c>
      <c r="D3535" s="6">
        <v>3500</v>
      </c>
      <c r="E3535" s="8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t="b">
        <v>0</v>
      </c>
      <c r="L3535">
        <v>60</v>
      </c>
      <c r="M3535" t="b">
        <v>1</v>
      </c>
      <c r="N3535" t="s">
        <v>8269</v>
      </c>
      <c r="O3535" s="12">
        <f t="shared" si="275"/>
        <v>107</v>
      </c>
      <c r="P3535">
        <f t="shared" si="276"/>
        <v>62.67</v>
      </c>
      <c r="Q3535" s="14" t="s">
        <v>8308</v>
      </c>
      <c r="R3535" t="s">
        <v>8309</v>
      </c>
      <c r="S3535" s="20">
        <f t="shared" si="277"/>
        <v>42490.133877314816</v>
      </c>
      <c r="T3535" s="20">
        <f t="shared" si="278"/>
        <v>42527.083333333328</v>
      </c>
      <c r="U3535">
        <f t="shared" si="279"/>
        <v>2016</v>
      </c>
    </row>
    <row r="3536" spans="1:21" ht="60" x14ac:dyDescent="0.25">
      <c r="A3536">
        <v>3821</v>
      </c>
      <c r="B3536" s="3" t="s">
        <v>3818</v>
      </c>
      <c r="C3536" s="10" t="s">
        <v>7930</v>
      </c>
      <c r="D3536" s="6">
        <v>3500</v>
      </c>
      <c r="E3536" s="8">
        <v>3659</v>
      </c>
      <c r="F3536" t="s">
        <v>8218</v>
      </c>
      <c r="G3536" t="s">
        <v>8223</v>
      </c>
      <c r="H3536" t="s">
        <v>8245</v>
      </c>
      <c r="I3536">
        <v>1451881207</v>
      </c>
      <c r="J3536">
        <v>1449116407</v>
      </c>
      <c r="K3536" t="b">
        <v>0</v>
      </c>
      <c r="L3536">
        <v>46</v>
      </c>
      <c r="M3536" t="b">
        <v>1</v>
      </c>
      <c r="N3536" t="s">
        <v>8269</v>
      </c>
      <c r="O3536" s="12">
        <f t="shared" si="275"/>
        <v>105</v>
      </c>
      <c r="P3536">
        <f t="shared" si="276"/>
        <v>79.540000000000006</v>
      </c>
      <c r="Q3536" s="14" t="s">
        <v>8308</v>
      </c>
      <c r="R3536" t="s">
        <v>8309</v>
      </c>
      <c r="S3536" s="20">
        <f t="shared" si="277"/>
        <v>42341.180636574078</v>
      </c>
      <c r="T3536" s="20">
        <f t="shared" si="278"/>
        <v>42373.180636574078</v>
      </c>
      <c r="U3536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10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75"/>
        <v>103</v>
      </c>
      <c r="P3537">
        <f t="shared" si="276"/>
        <v>44.85</v>
      </c>
      <c r="Q3537" s="14" t="s">
        <v>8308</v>
      </c>
      <c r="R3537" t="s">
        <v>8309</v>
      </c>
      <c r="S3537" s="20">
        <f t="shared" si="277"/>
        <v>42248.640162037031</v>
      </c>
      <c r="T3537" s="20">
        <f t="shared" si="278"/>
        <v>42279.75</v>
      </c>
      <c r="U3537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10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75"/>
        <v>153</v>
      </c>
      <c r="P3538">
        <f t="shared" si="276"/>
        <v>13.53</v>
      </c>
      <c r="Q3538" s="14" t="s">
        <v>8308</v>
      </c>
      <c r="R3538" t="s">
        <v>8309</v>
      </c>
      <c r="S3538" s="20">
        <f t="shared" si="277"/>
        <v>42328.727141203708</v>
      </c>
      <c r="T3538" s="20">
        <f t="shared" si="278"/>
        <v>42358.499305555553</v>
      </c>
      <c r="U3538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10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75"/>
        <v>180</v>
      </c>
      <c r="P3539">
        <f t="shared" si="276"/>
        <v>43.5</v>
      </c>
      <c r="Q3539" s="14" t="s">
        <v>8308</v>
      </c>
      <c r="R3539" t="s">
        <v>8309</v>
      </c>
      <c r="S3539" s="20">
        <f t="shared" si="277"/>
        <v>41923.354351851849</v>
      </c>
      <c r="T3539" s="20">
        <f t="shared" si="278"/>
        <v>41960.332638888889</v>
      </c>
      <c r="U3539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10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75"/>
        <v>128</v>
      </c>
      <c r="P3540">
        <f t="shared" si="276"/>
        <v>30.95</v>
      </c>
      <c r="Q3540" s="14" t="s">
        <v>8308</v>
      </c>
      <c r="R3540" t="s">
        <v>8309</v>
      </c>
      <c r="S3540" s="20">
        <f t="shared" si="277"/>
        <v>42571.420601851853</v>
      </c>
      <c r="T3540" s="20">
        <f t="shared" si="278"/>
        <v>42599.420601851853</v>
      </c>
      <c r="U3540">
        <f t="shared" si="279"/>
        <v>2016</v>
      </c>
    </row>
    <row r="3541" spans="1:21" ht="60" hidden="1" x14ac:dyDescent="0.25">
      <c r="A3541">
        <v>4019</v>
      </c>
      <c r="B3541" s="3" t="s">
        <v>4015</v>
      </c>
      <c r="C3541" s="10" t="s">
        <v>8124</v>
      </c>
      <c r="D3541" s="6">
        <v>3500</v>
      </c>
      <c r="E3541" s="8">
        <v>29</v>
      </c>
      <c r="F3541" t="s">
        <v>8220</v>
      </c>
      <c r="G3541" t="s">
        <v>8223</v>
      </c>
      <c r="H3541" t="s">
        <v>8245</v>
      </c>
      <c r="I3541">
        <v>1460737680</v>
      </c>
      <c r="J3541">
        <v>1455725596</v>
      </c>
      <c r="K3541" t="b">
        <v>0</v>
      </c>
      <c r="L3541">
        <v>4</v>
      </c>
      <c r="M3541" t="b">
        <v>0</v>
      </c>
      <c r="N3541" t="s">
        <v>8269</v>
      </c>
      <c r="O3541" s="12">
        <f t="shared" si="275"/>
        <v>1</v>
      </c>
      <c r="P3541">
        <f t="shared" si="276"/>
        <v>7.25</v>
      </c>
      <c r="Q3541" s="14" t="s">
        <v>8308</v>
      </c>
      <c r="R3541" t="s">
        <v>8309</v>
      </c>
      <c r="S3541" s="20">
        <f t="shared" si="277"/>
        <v>42417.675879629634</v>
      </c>
      <c r="T3541" s="20">
        <f t="shared" si="278"/>
        <v>42475.686111111107</v>
      </c>
      <c r="U3541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10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75"/>
        <v>123</v>
      </c>
      <c r="P3542">
        <f t="shared" si="276"/>
        <v>46.13</v>
      </c>
      <c r="Q3542" s="14" t="s">
        <v>8308</v>
      </c>
      <c r="R3542" t="s">
        <v>8309</v>
      </c>
      <c r="S3542" s="20">
        <f t="shared" si="277"/>
        <v>42517.003368055557</v>
      </c>
      <c r="T3542" s="20">
        <f t="shared" si="278"/>
        <v>42547.003368055557</v>
      </c>
      <c r="U354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10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75"/>
        <v>105</v>
      </c>
      <c r="P3543">
        <f t="shared" si="276"/>
        <v>39.380000000000003</v>
      </c>
      <c r="Q3543" s="14" t="s">
        <v>8308</v>
      </c>
      <c r="R3543" t="s">
        <v>8309</v>
      </c>
      <c r="S3543" s="20">
        <f t="shared" si="277"/>
        <v>42222.730034722219</v>
      </c>
      <c r="T3543" s="20">
        <f t="shared" si="278"/>
        <v>42247.730034722219</v>
      </c>
      <c r="U3543">
        <f t="shared" si="279"/>
        <v>2015</v>
      </c>
    </row>
    <row r="3544" spans="1:21" ht="45" hidden="1" x14ac:dyDescent="0.25">
      <c r="A3544">
        <v>4073</v>
      </c>
      <c r="B3544" s="3" t="s">
        <v>4069</v>
      </c>
      <c r="C3544" s="10" t="s">
        <v>8176</v>
      </c>
      <c r="D3544" s="6">
        <v>3500</v>
      </c>
      <c r="E3544" s="8">
        <v>37</v>
      </c>
      <c r="F3544" t="s">
        <v>8220</v>
      </c>
      <c r="G3544" t="s">
        <v>8223</v>
      </c>
      <c r="H3544" t="s">
        <v>8245</v>
      </c>
      <c r="I3544">
        <v>1431144000</v>
      </c>
      <c r="J3544">
        <v>1426407426</v>
      </c>
      <c r="K3544" t="b">
        <v>0</v>
      </c>
      <c r="L3544">
        <v>2</v>
      </c>
      <c r="M3544" t="b">
        <v>0</v>
      </c>
      <c r="N3544" t="s">
        <v>8269</v>
      </c>
      <c r="O3544" s="12">
        <f t="shared" si="275"/>
        <v>1</v>
      </c>
      <c r="P3544">
        <f t="shared" si="276"/>
        <v>18.5</v>
      </c>
      <c r="Q3544" s="14" t="s">
        <v>8308</v>
      </c>
      <c r="R3544" t="s">
        <v>8309</v>
      </c>
      <c r="S3544" s="20">
        <f t="shared" si="277"/>
        <v>42078.34520833334</v>
      </c>
      <c r="T3544" s="20">
        <f t="shared" si="278"/>
        <v>42133.166666666672</v>
      </c>
      <c r="U3544">
        <f t="shared" si="279"/>
        <v>2015</v>
      </c>
    </row>
    <row r="3545" spans="1:21" ht="45" hidden="1" x14ac:dyDescent="0.25">
      <c r="A3545">
        <v>3543</v>
      </c>
      <c r="B3545" s="3" t="s">
        <v>3542</v>
      </c>
      <c r="C3545" s="10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75"/>
        <v>105</v>
      </c>
      <c r="P3545">
        <f t="shared" si="276"/>
        <v>54.14</v>
      </c>
      <c r="Q3545" s="14" t="s">
        <v>8308</v>
      </c>
      <c r="R3545" t="s">
        <v>8309</v>
      </c>
      <c r="S3545" s="20">
        <f t="shared" si="277"/>
        <v>42150.755312499998</v>
      </c>
      <c r="T3545" s="20">
        <f t="shared" si="278"/>
        <v>42180.755312499998</v>
      </c>
      <c r="U3545">
        <f t="shared" si="279"/>
        <v>2015</v>
      </c>
    </row>
    <row r="3546" spans="1:21" ht="60" hidden="1" x14ac:dyDescent="0.25">
      <c r="A3546">
        <v>4083</v>
      </c>
      <c r="B3546" s="3" t="s">
        <v>4079</v>
      </c>
      <c r="C3546" s="10" t="s">
        <v>8186</v>
      </c>
      <c r="D3546" s="6">
        <v>3500</v>
      </c>
      <c r="E3546" s="8">
        <v>759</v>
      </c>
      <c r="F3546" t="s">
        <v>8220</v>
      </c>
      <c r="G3546" t="s">
        <v>8223</v>
      </c>
      <c r="H3546" t="s">
        <v>8245</v>
      </c>
      <c r="I3546">
        <v>1452795416</v>
      </c>
      <c r="J3546">
        <v>1450203416</v>
      </c>
      <c r="K3546" t="b">
        <v>0</v>
      </c>
      <c r="L3546">
        <v>6</v>
      </c>
      <c r="M3546" t="b">
        <v>0</v>
      </c>
      <c r="N3546" t="s">
        <v>8269</v>
      </c>
      <c r="O3546" s="12">
        <f t="shared" si="275"/>
        <v>22</v>
      </c>
      <c r="P3546">
        <f t="shared" si="276"/>
        <v>126.5</v>
      </c>
      <c r="Q3546" s="14" t="s">
        <v>8308</v>
      </c>
      <c r="R3546" t="s">
        <v>8309</v>
      </c>
      <c r="S3546" s="20">
        <f t="shared" si="277"/>
        <v>42353.761759259258</v>
      </c>
      <c r="T3546" s="20">
        <f t="shared" si="278"/>
        <v>42383.761759259258</v>
      </c>
      <c r="U3546">
        <f t="shared" si="279"/>
        <v>2015</v>
      </c>
    </row>
    <row r="3547" spans="1:21" ht="60" hidden="1" x14ac:dyDescent="0.25">
      <c r="A3547">
        <v>4085</v>
      </c>
      <c r="B3547" s="3" t="s">
        <v>4081</v>
      </c>
      <c r="C3547" s="10" t="s">
        <v>8188</v>
      </c>
      <c r="D3547" s="6">
        <v>3500</v>
      </c>
      <c r="E3547" s="8">
        <v>10</v>
      </c>
      <c r="F3547" t="s">
        <v>8220</v>
      </c>
      <c r="G3547" t="s">
        <v>8223</v>
      </c>
      <c r="H3547" t="s">
        <v>8245</v>
      </c>
      <c r="I3547">
        <v>1427169540</v>
      </c>
      <c r="J3547">
        <v>1424701775</v>
      </c>
      <c r="K3547" t="b">
        <v>0</v>
      </c>
      <c r="L3547">
        <v>1</v>
      </c>
      <c r="M3547" t="b">
        <v>0</v>
      </c>
      <c r="N3547" t="s">
        <v>8269</v>
      </c>
      <c r="O3547" s="12">
        <f t="shared" si="275"/>
        <v>0</v>
      </c>
      <c r="P3547">
        <f t="shared" si="276"/>
        <v>10</v>
      </c>
      <c r="Q3547" s="14" t="s">
        <v>8308</v>
      </c>
      <c r="R3547" t="s">
        <v>8309</v>
      </c>
      <c r="S3547" s="20">
        <f t="shared" si="277"/>
        <v>42058.603877314818</v>
      </c>
      <c r="T3547" s="20">
        <f t="shared" si="278"/>
        <v>42087.165972222225</v>
      </c>
      <c r="U3547">
        <f t="shared" si="279"/>
        <v>2015</v>
      </c>
    </row>
    <row r="3548" spans="1:21" ht="45" x14ac:dyDescent="0.25">
      <c r="A3548">
        <v>3426</v>
      </c>
      <c r="B3548" s="3" t="s">
        <v>3425</v>
      </c>
      <c r="C3548" s="10" t="s">
        <v>7536</v>
      </c>
      <c r="D3548" s="6">
        <v>3750</v>
      </c>
      <c r="E3548" s="8">
        <v>4055</v>
      </c>
      <c r="F3548" t="s">
        <v>8218</v>
      </c>
      <c r="G3548" t="s">
        <v>8223</v>
      </c>
      <c r="H3548" t="s">
        <v>8245</v>
      </c>
      <c r="I3548">
        <v>1411264800</v>
      </c>
      <c r="J3548">
        <v>1409620903</v>
      </c>
      <c r="K3548" t="b">
        <v>0</v>
      </c>
      <c r="L3548">
        <v>87</v>
      </c>
      <c r="M3548" t="b">
        <v>1</v>
      </c>
      <c r="N3548" t="s">
        <v>8269</v>
      </c>
      <c r="O3548" s="12">
        <f t="shared" si="275"/>
        <v>108</v>
      </c>
      <c r="P3548">
        <f t="shared" si="276"/>
        <v>46.61</v>
      </c>
      <c r="Q3548" s="14" t="s">
        <v>8308</v>
      </c>
      <c r="R3548" t="s">
        <v>8309</v>
      </c>
      <c r="S3548" s="20">
        <f t="shared" si="277"/>
        <v>41884.056747685187</v>
      </c>
      <c r="T3548" s="20">
        <f t="shared" si="278"/>
        <v>41903.083333333336</v>
      </c>
      <c r="U3548">
        <f t="shared" si="279"/>
        <v>2014</v>
      </c>
    </row>
    <row r="3549" spans="1:21" ht="45" hidden="1" x14ac:dyDescent="0.25">
      <c r="A3549">
        <v>4058</v>
      </c>
      <c r="B3549" s="3" t="s">
        <v>4054</v>
      </c>
      <c r="C3549" s="10" t="s">
        <v>8162</v>
      </c>
      <c r="D3549" s="6">
        <v>3750</v>
      </c>
      <c r="E3549" s="8">
        <v>95</v>
      </c>
      <c r="F3549" t="s">
        <v>8220</v>
      </c>
      <c r="G3549" t="s">
        <v>8223</v>
      </c>
      <c r="H3549" t="s">
        <v>8245</v>
      </c>
      <c r="I3549">
        <v>1459483140</v>
      </c>
      <c r="J3549">
        <v>1458178044</v>
      </c>
      <c r="K3549" t="b">
        <v>0</v>
      </c>
      <c r="L3549">
        <v>4</v>
      </c>
      <c r="M3549" t="b">
        <v>0</v>
      </c>
      <c r="N3549" t="s">
        <v>8269</v>
      </c>
      <c r="O3549" s="12">
        <f t="shared" si="275"/>
        <v>3</v>
      </c>
      <c r="P3549">
        <f t="shared" si="276"/>
        <v>23.75</v>
      </c>
      <c r="Q3549" s="14" t="s">
        <v>8308</v>
      </c>
      <c r="R3549" t="s">
        <v>8309</v>
      </c>
      <c r="S3549" s="20">
        <f t="shared" si="277"/>
        <v>42446.060694444444</v>
      </c>
      <c r="T3549" s="20">
        <f t="shared" si="278"/>
        <v>42461.165972222225</v>
      </c>
      <c r="U3549">
        <f t="shared" si="279"/>
        <v>2016</v>
      </c>
    </row>
    <row r="3550" spans="1:21" ht="45" x14ac:dyDescent="0.25">
      <c r="A3550">
        <v>3492</v>
      </c>
      <c r="B3550" s="3" t="s">
        <v>3491</v>
      </c>
      <c r="C3550" s="10" t="s">
        <v>7602</v>
      </c>
      <c r="D3550" s="6">
        <v>3800</v>
      </c>
      <c r="E3550" s="8">
        <v>4000.22</v>
      </c>
      <c r="F3550" t="s">
        <v>8218</v>
      </c>
      <c r="G3550" t="s">
        <v>8223</v>
      </c>
      <c r="H3550" t="s">
        <v>8245</v>
      </c>
      <c r="I3550">
        <v>1445818397</v>
      </c>
      <c r="J3550">
        <v>1442794397</v>
      </c>
      <c r="K3550" t="b">
        <v>0</v>
      </c>
      <c r="L3550">
        <v>35</v>
      </c>
      <c r="M3550" t="b">
        <v>1</v>
      </c>
      <c r="N3550" t="s">
        <v>8269</v>
      </c>
      <c r="O3550" s="12">
        <f t="shared" si="275"/>
        <v>105</v>
      </c>
      <c r="P3550">
        <f t="shared" si="276"/>
        <v>114.29</v>
      </c>
      <c r="Q3550" s="14" t="s">
        <v>8308</v>
      </c>
      <c r="R3550" t="s">
        <v>8309</v>
      </c>
      <c r="S3550" s="20">
        <f t="shared" si="277"/>
        <v>42268.009224537032</v>
      </c>
      <c r="T3550" s="20">
        <f t="shared" si="278"/>
        <v>42303.009224537032</v>
      </c>
      <c r="U3550">
        <f t="shared" si="279"/>
        <v>2015</v>
      </c>
    </row>
    <row r="3551" spans="1:21" ht="60" hidden="1" x14ac:dyDescent="0.25">
      <c r="A3551">
        <v>3549</v>
      </c>
      <c r="B3551" s="3" t="s">
        <v>3548</v>
      </c>
      <c r="C3551" s="10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75"/>
        <v>102</v>
      </c>
      <c r="P3551">
        <f t="shared" si="276"/>
        <v>24.29</v>
      </c>
      <c r="Q3551" s="14" t="s">
        <v>8308</v>
      </c>
      <c r="R3551" t="s">
        <v>8309</v>
      </c>
      <c r="S3551" s="20">
        <f t="shared" si="277"/>
        <v>42223.394363425927</v>
      </c>
      <c r="T3551" s="20">
        <f t="shared" si="278"/>
        <v>42251.394363425927</v>
      </c>
      <c r="U3551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10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75"/>
        <v>105</v>
      </c>
      <c r="P3552">
        <f t="shared" si="276"/>
        <v>40.94</v>
      </c>
      <c r="Q3552" s="14" t="s">
        <v>8308</v>
      </c>
      <c r="R3552" t="s">
        <v>8309</v>
      </c>
      <c r="S3552" s="20">
        <f t="shared" si="277"/>
        <v>42462.893495370372</v>
      </c>
      <c r="T3552" s="20">
        <f t="shared" si="278"/>
        <v>42492.893495370372</v>
      </c>
      <c r="U3552">
        <f t="shared" si="279"/>
        <v>2016</v>
      </c>
    </row>
    <row r="3553" spans="1:21" ht="45" x14ac:dyDescent="0.25">
      <c r="A3553">
        <v>3334</v>
      </c>
      <c r="B3553" s="3" t="s">
        <v>3334</v>
      </c>
      <c r="C3553" s="10" t="s">
        <v>7444</v>
      </c>
      <c r="D3553" s="6">
        <v>3871</v>
      </c>
      <c r="E3553" s="8">
        <v>5366</v>
      </c>
      <c r="F3553" t="s">
        <v>8218</v>
      </c>
      <c r="G3553" t="s">
        <v>8223</v>
      </c>
      <c r="H3553" t="s">
        <v>8245</v>
      </c>
      <c r="I3553">
        <v>1438259422</v>
      </c>
      <c r="J3553">
        <v>1435667422</v>
      </c>
      <c r="K3553" t="b">
        <v>0</v>
      </c>
      <c r="L3553">
        <v>46</v>
      </c>
      <c r="M3553" t="b">
        <v>1</v>
      </c>
      <c r="N3553" t="s">
        <v>8269</v>
      </c>
      <c r="O3553" s="12">
        <f t="shared" si="275"/>
        <v>139</v>
      </c>
      <c r="P3553">
        <f t="shared" si="276"/>
        <v>116.65</v>
      </c>
      <c r="Q3553" s="14" t="s">
        <v>8308</v>
      </c>
      <c r="R3553" t="s">
        <v>8309</v>
      </c>
      <c r="S3553" s="20">
        <f t="shared" si="277"/>
        <v>42185.521087962959</v>
      </c>
      <c r="T3553" s="20">
        <f t="shared" si="278"/>
        <v>42215.521087962959</v>
      </c>
      <c r="U3553">
        <f t="shared" si="279"/>
        <v>2015</v>
      </c>
    </row>
    <row r="3554" spans="1:21" ht="60" hidden="1" x14ac:dyDescent="0.25">
      <c r="A3554">
        <v>3552</v>
      </c>
      <c r="B3554" s="3" t="s">
        <v>3551</v>
      </c>
      <c r="C3554" s="10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75"/>
        <v>100</v>
      </c>
      <c r="P3554">
        <f t="shared" si="276"/>
        <v>38.65</v>
      </c>
      <c r="Q3554" s="14" t="s">
        <v>8308</v>
      </c>
      <c r="R3554" t="s">
        <v>8309</v>
      </c>
      <c r="S3554" s="20">
        <f t="shared" si="277"/>
        <v>41788.587083333332</v>
      </c>
      <c r="T3554" s="20">
        <f t="shared" si="278"/>
        <v>41818.587083333332</v>
      </c>
      <c r="U3554">
        <f t="shared" si="279"/>
        <v>2014</v>
      </c>
    </row>
    <row r="3555" spans="1:21" ht="60" x14ac:dyDescent="0.25">
      <c r="A3555">
        <v>531</v>
      </c>
      <c r="B3555" s="3" t="s">
        <v>532</v>
      </c>
      <c r="C3555" s="10" t="s">
        <v>4641</v>
      </c>
      <c r="D3555" s="6">
        <v>4000</v>
      </c>
      <c r="E3555" s="8">
        <v>4000</v>
      </c>
      <c r="F3555" t="s">
        <v>8218</v>
      </c>
      <c r="G3555" t="s">
        <v>8223</v>
      </c>
      <c r="H3555" t="s">
        <v>8245</v>
      </c>
      <c r="I3555">
        <v>1481957940</v>
      </c>
      <c r="J3555">
        <v>1478050429</v>
      </c>
      <c r="K3555" t="b">
        <v>0</v>
      </c>
      <c r="L3555">
        <v>31</v>
      </c>
      <c r="M3555" t="b">
        <v>1</v>
      </c>
      <c r="N3555" t="s">
        <v>8269</v>
      </c>
      <c r="O3555" s="12">
        <f t="shared" si="275"/>
        <v>100</v>
      </c>
      <c r="P3555">
        <f t="shared" si="276"/>
        <v>129.03</v>
      </c>
      <c r="Q3555" s="14" t="s">
        <v>8308</v>
      </c>
      <c r="R3555" t="s">
        <v>8309</v>
      </c>
      <c r="S3555" s="20">
        <f t="shared" si="277"/>
        <v>42676.065150462964</v>
      </c>
      <c r="T3555" s="20">
        <f t="shared" si="278"/>
        <v>42721.290972222225</v>
      </c>
      <c r="U3555">
        <f t="shared" si="279"/>
        <v>2016</v>
      </c>
    </row>
    <row r="3556" spans="1:21" ht="60" x14ac:dyDescent="0.25">
      <c r="A3556">
        <v>1288</v>
      </c>
      <c r="B3556" s="3" t="s">
        <v>1289</v>
      </c>
      <c r="C3556" s="10" t="s">
        <v>5398</v>
      </c>
      <c r="D3556" s="6">
        <v>4000</v>
      </c>
      <c r="E3556" s="8">
        <v>4018</v>
      </c>
      <c r="F3556" t="s">
        <v>8218</v>
      </c>
      <c r="G3556" t="s">
        <v>8223</v>
      </c>
      <c r="H3556" t="s">
        <v>8245</v>
      </c>
      <c r="I3556">
        <v>1470801600</v>
      </c>
      <c r="J3556">
        <v>1468122163</v>
      </c>
      <c r="K3556" t="b">
        <v>0</v>
      </c>
      <c r="L3556">
        <v>61</v>
      </c>
      <c r="M3556" t="b">
        <v>1</v>
      </c>
      <c r="N3556" t="s">
        <v>8269</v>
      </c>
      <c r="O3556" s="12">
        <f t="shared" si="275"/>
        <v>100</v>
      </c>
      <c r="P3556">
        <f t="shared" si="276"/>
        <v>65.87</v>
      </c>
      <c r="Q3556" s="14" t="s">
        <v>8308</v>
      </c>
      <c r="R3556" t="s">
        <v>8309</v>
      </c>
      <c r="S3556" s="20">
        <f t="shared" si="277"/>
        <v>42561.154664351852</v>
      </c>
      <c r="T3556" s="20">
        <f t="shared" si="278"/>
        <v>42592.166666666672</v>
      </c>
      <c r="U3556">
        <f t="shared" si="279"/>
        <v>2016</v>
      </c>
    </row>
    <row r="3557" spans="1:21" ht="60" hidden="1" x14ac:dyDescent="0.25">
      <c r="A3557">
        <v>3555</v>
      </c>
      <c r="B3557" s="3" t="s">
        <v>3554</v>
      </c>
      <c r="C3557" s="10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75"/>
        <v>100</v>
      </c>
      <c r="P3557">
        <f t="shared" si="276"/>
        <v>171.43</v>
      </c>
      <c r="Q3557" s="14" t="s">
        <v>8308</v>
      </c>
      <c r="R3557" t="s">
        <v>8309</v>
      </c>
      <c r="S3557" s="20">
        <f t="shared" si="277"/>
        <v>42661.442060185189</v>
      </c>
      <c r="T3557" s="20">
        <f t="shared" si="278"/>
        <v>42691.483726851846</v>
      </c>
      <c r="U3557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10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75"/>
        <v>100</v>
      </c>
      <c r="P3558">
        <f t="shared" si="276"/>
        <v>110.5</v>
      </c>
      <c r="Q3558" s="14" t="s">
        <v>8308</v>
      </c>
      <c r="R3558" t="s">
        <v>8309</v>
      </c>
      <c r="S3558" s="20">
        <f t="shared" si="277"/>
        <v>41808.649583333332</v>
      </c>
      <c r="T3558" s="20">
        <f t="shared" si="278"/>
        <v>41868.649583333332</v>
      </c>
      <c r="U3558">
        <f t="shared" si="279"/>
        <v>2014</v>
      </c>
    </row>
    <row r="3559" spans="1:21" ht="60" hidden="1" x14ac:dyDescent="0.25">
      <c r="A3559">
        <v>2860</v>
      </c>
      <c r="B3559" s="3" t="s">
        <v>2860</v>
      </c>
      <c r="C3559" s="10" t="s">
        <v>6970</v>
      </c>
      <c r="D3559" s="6">
        <v>4000</v>
      </c>
      <c r="E3559" s="8">
        <v>266</v>
      </c>
      <c r="F3559" t="s">
        <v>8220</v>
      </c>
      <c r="G3559" t="s">
        <v>8223</v>
      </c>
      <c r="H3559" t="s">
        <v>8245</v>
      </c>
      <c r="I3559">
        <v>1466363576</v>
      </c>
      <c r="J3559">
        <v>1461179576</v>
      </c>
      <c r="K3559" t="b">
        <v>0</v>
      </c>
      <c r="L3559">
        <v>9</v>
      </c>
      <c r="M3559" t="b">
        <v>0</v>
      </c>
      <c r="N3559" t="s">
        <v>8269</v>
      </c>
      <c r="O3559" s="12">
        <f t="shared" si="275"/>
        <v>7</v>
      </c>
      <c r="P3559">
        <f t="shared" si="276"/>
        <v>29.56</v>
      </c>
      <c r="Q3559" s="14" t="s">
        <v>8308</v>
      </c>
      <c r="R3559" t="s">
        <v>8309</v>
      </c>
      <c r="S3559" s="20">
        <f t="shared" si="277"/>
        <v>42480.800648148142</v>
      </c>
      <c r="T3559" s="20">
        <f t="shared" si="278"/>
        <v>42540.800648148142</v>
      </c>
      <c r="U3559">
        <f t="shared" si="279"/>
        <v>2016</v>
      </c>
    </row>
    <row r="3560" spans="1:21" ht="45" hidden="1" x14ac:dyDescent="0.25">
      <c r="A3560">
        <v>3558</v>
      </c>
      <c r="B3560" s="3" t="s">
        <v>3557</v>
      </c>
      <c r="C3560" s="10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75"/>
        <v>144</v>
      </c>
      <c r="P3560">
        <f t="shared" si="276"/>
        <v>22.91</v>
      </c>
      <c r="Q3560" s="14" t="s">
        <v>8308</v>
      </c>
      <c r="R3560" t="s">
        <v>8309</v>
      </c>
      <c r="S3560" s="20">
        <f t="shared" si="277"/>
        <v>42139.816840277781</v>
      </c>
      <c r="T3560" s="20">
        <f t="shared" si="278"/>
        <v>42181.875</v>
      </c>
      <c r="U3560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10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75"/>
        <v>104</v>
      </c>
      <c r="P3561">
        <f t="shared" si="276"/>
        <v>43.13</v>
      </c>
      <c r="Q3561" s="14" t="s">
        <v>8308</v>
      </c>
      <c r="R3561" t="s">
        <v>8309</v>
      </c>
      <c r="S3561" s="20">
        <f t="shared" si="277"/>
        <v>42194.096157407403</v>
      </c>
      <c r="T3561" s="20">
        <f t="shared" si="278"/>
        <v>42216.373611111107</v>
      </c>
      <c r="U3561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10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75"/>
        <v>108</v>
      </c>
      <c r="P3562">
        <f t="shared" si="276"/>
        <v>46.89</v>
      </c>
      <c r="Q3562" s="14" t="s">
        <v>8308</v>
      </c>
      <c r="R3562" t="s">
        <v>8309</v>
      </c>
      <c r="S3562" s="20">
        <f t="shared" si="277"/>
        <v>42115.889652777783</v>
      </c>
      <c r="T3562" s="20">
        <f t="shared" si="278"/>
        <v>42151.114583333328</v>
      </c>
      <c r="U3562">
        <f t="shared" si="279"/>
        <v>2015</v>
      </c>
    </row>
    <row r="3563" spans="1:21" ht="30" x14ac:dyDescent="0.25">
      <c r="A3563">
        <v>3157</v>
      </c>
      <c r="B3563" s="3" t="s">
        <v>3157</v>
      </c>
      <c r="C3563" s="10" t="s">
        <v>7267</v>
      </c>
      <c r="D3563" s="6">
        <v>4000</v>
      </c>
      <c r="E3563" s="8">
        <v>4040</v>
      </c>
      <c r="F3563" t="s">
        <v>8218</v>
      </c>
      <c r="G3563" t="s">
        <v>8223</v>
      </c>
      <c r="H3563" t="s">
        <v>8245</v>
      </c>
      <c r="I3563">
        <v>1405746000</v>
      </c>
      <c r="J3563">
        <v>1404932105</v>
      </c>
      <c r="K3563" t="b">
        <v>1</v>
      </c>
      <c r="L3563">
        <v>41</v>
      </c>
      <c r="M3563" t="b">
        <v>1</v>
      </c>
      <c r="N3563" t="s">
        <v>8269</v>
      </c>
      <c r="O3563" s="12">
        <f t="shared" si="275"/>
        <v>101</v>
      </c>
      <c r="P3563">
        <f t="shared" si="276"/>
        <v>98.54</v>
      </c>
      <c r="Q3563" s="14" t="s">
        <v>8308</v>
      </c>
      <c r="R3563" t="s">
        <v>8309</v>
      </c>
      <c r="S3563" s="20">
        <f t="shared" si="277"/>
        <v>41829.788252314815</v>
      </c>
      <c r="T3563" s="20">
        <f t="shared" si="278"/>
        <v>41839.208333333336</v>
      </c>
      <c r="U3563">
        <f t="shared" si="279"/>
        <v>2014</v>
      </c>
    </row>
    <row r="3564" spans="1:21" ht="60" hidden="1" x14ac:dyDescent="0.25">
      <c r="A3564">
        <v>3562</v>
      </c>
      <c r="B3564" s="3" t="s">
        <v>3561</v>
      </c>
      <c r="C3564" s="10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75"/>
        <v>149</v>
      </c>
      <c r="P3564">
        <f t="shared" si="276"/>
        <v>15.13</v>
      </c>
      <c r="Q3564" s="14" t="s">
        <v>8308</v>
      </c>
      <c r="R3564" t="s">
        <v>8309</v>
      </c>
      <c r="S3564" s="20">
        <f t="shared" si="277"/>
        <v>42433.761886574073</v>
      </c>
      <c r="T3564" s="20">
        <f t="shared" si="278"/>
        <v>42442.916666666672</v>
      </c>
      <c r="U3564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10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75"/>
        <v>105</v>
      </c>
      <c r="P3565">
        <f t="shared" si="276"/>
        <v>21.1</v>
      </c>
      <c r="Q3565" s="14" t="s">
        <v>8308</v>
      </c>
      <c r="R3565" t="s">
        <v>8309</v>
      </c>
      <c r="S3565" s="20">
        <f t="shared" si="277"/>
        <v>42555.671944444446</v>
      </c>
      <c r="T3565" s="20">
        <f t="shared" si="278"/>
        <v>42583.791666666672</v>
      </c>
      <c r="U3565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10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75"/>
        <v>101</v>
      </c>
      <c r="P3566">
        <f t="shared" si="276"/>
        <v>59.12</v>
      </c>
      <c r="Q3566" s="14" t="s">
        <v>8308</v>
      </c>
      <c r="R3566" t="s">
        <v>8309</v>
      </c>
      <c r="S3566" s="20">
        <f t="shared" si="277"/>
        <v>42236.623252314821</v>
      </c>
      <c r="T3566" s="20">
        <f t="shared" si="278"/>
        <v>42282.666666666672</v>
      </c>
      <c r="U3566">
        <f t="shared" si="279"/>
        <v>2015</v>
      </c>
    </row>
    <row r="3567" spans="1:21" ht="60" x14ac:dyDescent="0.25">
      <c r="A3567">
        <v>3162</v>
      </c>
      <c r="B3567" s="3" t="s">
        <v>3162</v>
      </c>
      <c r="C3567" s="10" t="s">
        <v>7272</v>
      </c>
      <c r="D3567" s="6">
        <v>4000</v>
      </c>
      <c r="E3567" s="8">
        <v>5086</v>
      </c>
      <c r="F3567" t="s">
        <v>8218</v>
      </c>
      <c r="G3567" t="s">
        <v>8223</v>
      </c>
      <c r="H3567" t="s">
        <v>8245</v>
      </c>
      <c r="I3567">
        <v>1404698400</v>
      </c>
      <c r="J3567">
        <v>1402331262</v>
      </c>
      <c r="K3567" t="b">
        <v>1</v>
      </c>
      <c r="L3567">
        <v>63</v>
      </c>
      <c r="M3567" t="b">
        <v>1</v>
      </c>
      <c r="N3567" t="s">
        <v>8269</v>
      </c>
      <c r="O3567" s="12">
        <f t="shared" si="275"/>
        <v>127</v>
      </c>
      <c r="P3567">
        <f t="shared" si="276"/>
        <v>80.73</v>
      </c>
      <c r="Q3567" s="14" t="s">
        <v>8308</v>
      </c>
      <c r="R3567" t="s">
        <v>8309</v>
      </c>
      <c r="S3567" s="20">
        <f t="shared" si="277"/>
        <v>41799.685902777775</v>
      </c>
      <c r="T3567" s="20">
        <f t="shared" si="278"/>
        <v>41827.083333333336</v>
      </c>
      <c r="U3567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10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75"/>
        <v>105</v>
      </c>
      <c r="P3568">
        <f t="shared" si="276"/>
        <v>55.13</v>
      </c>
      <c r="Q3568" s="14" t="s">
        <v>8308</v>
      </c>
      <c r="R3568" t="s">
        <v>8309</v>
      </c>
      <c r="S3568" s="20">
        <f t="shared" si="277"/>
        <v>41997.507905092592</v>
      </c>
      <c r="T3568" s="20">
        <f t="shared" si="278"/>
        <v>42027.507905092592</v>
      </c>
      <c r="U3568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10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75"/>
        <v>109</v>
      </c>
      <c r="P3569">
        <f t="shared" si="276"/>
        <v>26.54</v>
      </c>
      <c r="Q3569" s="14" t="s">
        <v>8308</v>
      </c>
      <c r="R3569" t="s">
        <v>8309</v>
      </c>
      <c r="S3569" s="20">
        <f t="shared" si="277"/>
        <v>42135.810694444444</v>
      </c>
      <c r="T3569" s="20">
        <f t="shared" si="278"/>
        <v>42165.810694444444</v>
      </c>
      <c r="U3569">
        <f t="shared" si="279"/>
        <v>2015</v>
      </c>
    </row>
    <row r="3570" spans="1:21" ht="30" x14ac:dyDescent="0.25">
      <c r="A3570">
        <v>3212</v>
      </c>
      <c r="B3570" s="3" t="s">
        <v>3212</v>
      </c>
      <c r="C3570" s="10" t="s">
        <v>7322</v>
      </c>
      <c r="D3570" s="6">
        <v>4000</v>
      </c>
      <c r="E3570" s="8">
        <v>5050</v>
      </c>
      <c r="F3570" t="s">
        <v>8218</v>
      </c>
      <c r="G3570" t="s">
        <v>8223</v>
      </c>
      <c r="H3570" t="s">
        <v>8245</v>
      </c>
      <c r="I3570">
        <v>1407524751</v>
      </c>
      <c r="J3570">
        <v>1404932751</v>
      </c>
      <c r="K3570" t="b">
        <v>1</v>
      </c>
      <c r="L3570">
        <v>94</v>
      </c>
      <c r="M3570" t="b">
        <v>1</v>
      </c>
      <c r="N3570" t="s">
        <v>8269</v>
      </c>
      <c r="O3570" s="12">
        <f t="shared" si="275"/>
        <v>126</v>
      </c>
      <c r="P3570">
        <f t="shared" si="276"/>
        <v>53.72</v>
      </c>
      <c r="Q3570" s="14" t="s">
        <v>8308</v>
      </c>
      <c r="R3570" t="s">
        <v>8309</v>
      </c>
      <c r="S3570" s="20">
        <f t="shared" si="277"/>
        <v>41829.795729166668</v>
      </c>
      <c r="T3570" s="20">
        <f t="shared" si="278"/>
        <v>41859.795729166668</v>
      </c>
      <c r="U3570">
        <f t="shared" si="279"/>
        <v>2014</v>
      </c>
    </row>
    <row r="3571" spans="1:21" ht="60" x14ac:dyDescent="0.25">
      <c r="A3571">
        <v>3273</v>
      </c>
      <c r="B3571" s="3" t="s">
        <v>3273</v>
      </c>
      <c r="C3571" s="10" t="s">
        <v>7383</v>
      </c>
      <c r="D3571" s="6">
        <v>4000</v>
      </c>
      <c r="E3571" s="8">
        <v>4296</v>
      </c>
      <c r="F3571" t="s">
        <v>8218</v>
      </c>
      <c r="G3571" t="s">
        <v>8223</v>
      </c>
      <c r="H3571" t="s">
        <v>8245</v>
      </c>
      <c r="I3571">
        <v>1473879600</v>
      </c>
      <c r="J3571">
        <v>1472498042</v>
      </c>
      <c r="K3571" t="b">
        <v>1</v>
      </c>
      <c r="L3571">
        <v>21</v>
      </c>
      <c r="M3571" t="b">
        <v>1</v>
      </c>
      <c r="N3571" t="s">
        <v>8269</v>
      </c>
      <c r="O3571" s="12">
        <f t="shared" si="275"/>
        <v>107</v>
      </c>
      <c r="P3571">
        <f t="shared" si="276"/>
        <v>204.57</v>
      </c>
      <c r="Q3571" s="14" t="s">
        <v>8308</v>
      </c>
      <c r="R3571" t="s">
        <v>8309</v>
      </c>
      <c r="S3571" s="20">
        <f t="shared" si="277"/>
        <v>42611.801412037035</v>
      </c>
      <c r="T3571" s="20">
        <f t="shared" si="278"/>
        <v>42627.791666666672</v>
      </c>
      <c r="U3571">
        <f t="shared" si="279"/>
        <v>2016</v>
      </c>
    </row>
    <row r="3572" spans="1:21" ht="60" x14ac:dyDescent="0.25">
      <c r="A3572">
        <v>3305</v>
      </c>
      <c r="B3572" s="3" t="s">
        <v>3305</v>
      </c>
      <c r="C3572" s="10" t="s">
        <v>7415</v>
      </c>
      <c r="D3572" s="6">
        <v>4000</v>
      </c>
      <c r="E3572" s="8">
        <v>4081</v>
      </c>
      <c r="F3572" t="s">
        <v>8218</v>
      </c>
      <c r="G3572" t="s">
        <v>8223</v>
      </c>
      <c r="H3572" t="s">
        <v>8245</v>
      </c>
      <c r="I3572">
        <v>1438374748</v>
      </c>
      <c r="J3572">
        <v>1435782748</v>
      </c>
      <c r="K3572" t="b">
        <v>0</v>
      </c>
      <c r="L3572">
        <v>20</v>
      </c>
      <c r="M3572" t="b">
        <v>1</v>
      </c>
      <c r="N3572" t="s">
        <v>8269</v>
      </c>
      <c r="O3572" s="12">
        <f t="shared" si="275"/>
        <v>102</v>
      </c>
      <c r="P3572">
        <f t="shared" si="276"/>
        <v>204.05</v>
      </c>
      <c r="Q3572" s="14" t="s">
        <v>8308</v>
      </c>
      <c r="R3572" t="s">
        <v>8309</v>
      </c>
      <c r="S3572" s="20">
        <f t="shared" si="277"/>
        <v>42186.855879629627</v>
      </c>
      <c r="T3572" s="20">
        <f t="shared" si="278"/>
        <v>42216.855879629627</v>
      </c>
      <c r="U3572">
        <f t="shared" si="279"/>
        <v>2015</v>
      </c>
    </row>
    <row r="3573" spans="1:21" ht="45" hidden="1" x14ac:dyDescent="0.25">
      <c r="A3573">
        <v>3571</v>
      </c>
      <c r="B3573" s="3" t="s">
        <v>3570</v>
      </c>
      <c r="C3573" s="10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75"/>
        <v>122</v>
      </c>
      <c r="P3573">
        <f t="shared" si="276"/>
        <v>73.239999999999995</v>
      </c>
      <c r="Q3573" s="14" t="s">
        <v>8308</v>
      </c>
      <c r="R3573" t="s">
        <v>8309</v>
      </c>
      <c r="S3573" s="20">
        <f t="shared" si="277"/>
        <v>41912.858946759261</v>
      </c>
      <c r="T3573" s="20">
        <f t="shared" si="278"/>
        <v>41942.858946759261</v>
      </c>
      <c r="U3573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10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75"/>
        <v>100</v>
      </c>
      <c r="P3574">
        <f t="shared" si="276"/>
        <v>55.56</v>
      </c>
      <c r="Q3574" s="14" t="s">
        <v>8308</v>
      </c>
      <c r="R3574" t="s">
        <v>8309</v>
      </c>
      <c r="S3574" s="20">
        <f t="shared" si="277"/>
        <v>42146.570393518516</v>
      </c>
      <c r="T3574" s="20">
        <f t="shared" si="278"/>
        <v>42176.570393518516</v>
      </c>
      <c r="U3574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10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75"/>
        <v>103</v>
      </c>
      <c r="P3575">
        <f t="shared" si="276"/>
        <v>39.54</v>
      </c>
      <c r="Q3575" s="14" t="s">
        <v>8308</v>
      </c>
      <c r="R3575" t="s">
        <v>8309</v>
      </c>
      <c r="S3575" s="20">
        <f t="shared" si="277"/>
        <v>41921.375532407408</v>
      </c>
      <c r="T3575" s="20">
        <f t="shared" si="278"/>
        <v>41951.417199074072</v>
      </c>
      <c r="U3575">
        <f t="shared" si="279"/>
        <v>2014</v>
      </c>
    </row>
    <row r="3576" spans="1:21" ht="45" x14ac:dyDescent="0.25">
      <c r="A3576">
        <v>3359</v>
      </c>
      <c r="B3576" s="3" t="s">
        <v>3358</v>
      </c>
      <c r="C3576" s="10" t="s">
        <v>7469</v>
      </c>
      <c r="D3576" s="6">
        <v>4000</v>
      </c>
      <c r="E3576" s="8">
        <v>4250</v>
      </c>
      <c r="F3576" t="s">
        <v>8218</v>
      </c>
      <c r="G3576" t="s">
        <v>8223</v>
      </c>
      <c r="H3576" t="s">
        <v>8245</v>
      </c>
      <c r="I3576">
        <v>1487985734</v>
      </c>
      <c r="J3576">
        <v>1484097734</v>
      </c>
      <c r="K3576" t="b">
        <v>0</v>
      </c>
      <c r="L3576">
        <v>23</v>
      </c>
      <c r="M3576" t="b">
        <v>1</v>
      </c>
      <c r="N3576" t="s">
        <v>8269</v>
      </c>
      <c r="O3576" s="12">
        <f t="shared" si="275"/>
        <v>106</v>
      </c>
      <c r="P3576">
        <f t="shared" si="276"/>
        <v>184.78</v>
      </c>
      <c r="Q3576" s="14" t="s">
        <v>8308</v>
      </c>
      <c r="R3576" t="s">
        <v>8309</v>
      </c>
      <c r="S3576" s="20">
        <f t="shared" si="277"/>
        <v>42746.057106481487</v>
      </c>
      <c r="T3576" s="20">
        <f t="shared" si="278"/>
        <v>42791.057106481487</v>
      </c>
      <c r="U3576">
        <f t="shared" si="279"/>
        <v>2017</v>
      </c>
    </row>
    <row r="3577" spans="1:21" ht="60" x14ac:dyDescent="0.25">
      <c r="A3577">
        <v>3381</v>
      </c>
      <c r="B3577" s="3" t="s">
        <v>3380</v>
      </c>
      <c r="C3577" s="10" t="s">
        <v>7491</v>
      </c>
      <c r="D3577" s="6">
        <v>4000</v>
      </c>
      <c r="E3577" s="8">
        <v>4090</v>
      </c>
      <c r="F3577" t="s">
        <v>8218</v>
      </c>
      <c r="G3577" t="s">
        <v>8223</v>
      </c>
      <c r="H3577" t="s">
        <v>8245</v>
      </c>
      <c r="I3577">
        <v>1426044383</v>
      </c>
      <c r="J3577">
        <v>1423455983</v>
      </c>
      <c r="K3577" t="b">
        <v>0</v>
      </c>
      <c r="L3577">
        <v>48</v>
      </c>
      <c r="M3577" t="b">
        <v>1</v>
      </c>
      <c r="N3577" t="s">
        <v>8269</v>
      </c>
      <c r="O3577" s="12">
        <f t="shared" si="275"/>
        <v>102</v>
      </c>
      <c r="P3577">
        <f t="shared" si="276"/>
        <v>85.21</v>
      </c>
      <c r="Q3577" s="14" t="s">
        <v>8308</v>
      </c>
      <c r="R3577" t="s">
        <v>8309</v>
      </c>
      <c r="S3577" s="20">
        <f t="shared" si="277"/>
        <v>42044.184988425928</v>
      </c>
      <c r="T3577" s="20">
        <f t="shared" si="278"/>
        <v>42074.143321759257</v>
      </c>
      <c r="U3577">
        <f t="shared" si="279"/>
        <v>2015</v>
      </c>
    </row>
    <row r="3578" spans="1:21" ht="60" x14ac:dyDescent="0.25">
      <c r="A3578">
        <v>3398</v>
      </c>
      <c r="B3578" s="3" t="s">
        <v>3397</v>
      </c>
      <c r="C3578" s="10" t="s">
        <v>7508</v>
      </c>
      <c r="D3578" s="6">
        <v>4000</v>
      </c>
      <c r="E3578" s="8">
        <v>4443</v>
      </c>
      <c r="F3578" t="s">
        <v>8218</v>
      </c>
      <c r="G3578" t="s">
        <v>8223</v>
      </c>
      <c r="H3578" t="s">
        <v>8245</v>
      </c>
      <c r="I3578">
        <v>1416589200</v>
      </c>
      <c r="J3578">
        <v>1414605776</v>
      </c>
      <c r="K3578" t="b">
        <v>0</v>
      </c>
      <c r="L3578">
        <v>65</v>
      </c>
      <c r="M3578" t="b">
        <v>1</v>
      </c>
      <c r="N3578" t="s">
        <v>8269</v>
      </c>
      <c r="O3578" s="12">
        <f t="shared" si="275"/>
        <v>111</v>
      </c>
      <c r="P3578">
        <f t="shared" si="276"/>
        <v>68.349999999999994</v>
      </c>
      <c r="Q3578" s="14" t="s">
        <v>8308</v>
      </c>
      <c r="R3578" t="s">
        <v>8309</v>
      </c>
      <c r="S3578" s="20">
        <f t="shared" si="277"/>
        <v>41941.75203703704</v>
      </c>
      <c r="T3578" s="20">
        <f t="shared" si="278"/>
        <v>41964.708333333328</v>
      </c>
      <c r="U3578">
        <f t="shared" si="279"/>
        <v>2014</v>
      </c>
    </row>
    <row r="3579" spans="1:21" ht="60" x14ac:dyDescent="0.25">
      <c r="A3579">
        <v>3418</v>
      </c>
      <c r="B3579" s="3" t="s">
        <v>3417</v>
      </c>
      <c r="C3579" s="10" t="s">
        <v>7528</v>
      </c>
      <c r="D3579" s="6">
        <v>4000</v>
      </c>
      <c r="E3579" s="8">
        <v>4035</v>
      </c>
      <c r="F3579" t="s">
        <v>8218</v>
      </c>
      <c r="G3579" t="s">
        <v>8223</v>
      </c>
      <c r="H3579" t="s">
        <v>8245</v>
      </c>
      <c r="I3579">
        <v>1400875307</v>
      </c>
      <c r="J3579">
        <v>1398283307</v>
      </c>
      <c r="K3579" t="b">
        <v>0</v>
      </c>
      <c r="L3579">
        <v>56</v>
      </c>
      <c r="M3579" t="b">
        <v>1</v>
      </c>
      <c r="N3579" t="s">
        <v>8269</v>
      </c>
      <c r="O3579" s="12">
        <f t="shared" si="275"/>
        <v>101</v>
      </c>
      <c r="P3579">
        <f t="shared" si="276"/>
        <v>72.05</v>
      </c>
      <c r="Q3579" s="14" t="s">
        <v>8308</v>
      </c>
      <c r="R3579" t="s">
        <v>8309</v>
      </c>
      <c r="S3579" s="20">
        <f t="shared" si="277"/>
        <v>41752.83457175926</v>
      </c>
      <c r="T3579" s="20">
        <f t="shared" si="278"/>
        <v>41782.83457175926</v>
      </c>
      <c r="U3579">
        <f t="shared" si="279"/>
        <v>2014</v>
      </c>
    </row>
    <row r="3580" spans="1:21" ht="45" hidden="1" x14ac:dyDescent="0.25">
      <c r="A3580">
        <v>3578</v>
      </c>
      <c r="B3580" s="3" t="s">
        <v>3577</v>
      </c>
      <c r="C3580" s="10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75"/>
        <v>100</v>
      </c>
      <c r="P3580">
        <f t="shared" si="276"/>
        <v>40.549999999999997</v>
      </c>
      <c r="Q3580" s="14" t="s">
        <v>8308</v>
      </c>
      <c r="R3580" t="s">
        <v>8309</v>
      </c>
      <c r="S3580" s="20">
        <f t="shared" si="277"/>
        <v>42460.733530092592</v>
      </c>
      <c r="T3580" s="20">
        <f t="shared" si="278"/>
        <v>42490.733530092592</v>
      </c>
      <c r="U3580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10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75"/>
        <v>100</v>
      </c>
      <c r="P3581">
        <f t="shared" si="276"/>
        <v>35.71</v>
      </c>
      <c r="Q3581" s="14" t="s">
        <v>8308</v>
      </c>
      <c r="R3581" t="s">
        <v>8309</v>
      </c>
      <c r="S3581" s="20">
        <f t="shared" si="277"/>
        <v>42430.762222222227</v>
      </c>
      <c r="T3581" s="20">
        <f t="shared" si="278"/>
        <v>42460.720555555556</v>
      </c>
      <c r="U3581">
        <f t="shared" si="279"/>
        <v>2016</v>
      </c>
    </row>
    <row r="3582" spans="1:21" ht="60" x14ac:dyDescent="0.25">
      <c r="A3582">
        <v>3502</v>
      </c>
      <c r="B3582" s="3" t="s">
        <v>3501</v>
      </c>
      <c r="C3582" s="10" t="s">
        <v>7612</v>
      </c>
      <c r="D3582" s="6">
        <v>4000</v>
      </c>
      <c r="E3582" s="8">
        <v>4216</v>
      </c>
      <c r="F3582" t="s">
        <v>8218</v>
      </c>
      <c r="G3582" t="s">
        <v>8223</v>
      </c>
      <c r="H3582" t="s">
        <v>8245</v>
      </c>
      <c r="I3582">
        <v>1458100740</v>
      </c>
      <c r="J3582">
        <v>1456862924</v>
      </c>
      <c r="K3582" t="b">
        <v>0</v>
      </c>
      <c r="L3582">
        <v>31</v>
      </c>
      <c r="M3582" t="b">
        <v>1</v>
      </c>
      <c r="N3582" t="s">
        <v>8269</v>
      </c>
      <c r="O3582" s="12">
        <f t="shared" si="275"/>
        <v>105</v>
      </c>
      <c r="P3582">
        <f t="shared" si="276"/>
        <v>136</v>
      </c>
      <c r="Q3582" s="14" t="s">
        <v>8308</v>
      </c>
      <c r="R3582" t="s">
        <v>8309</v>
      </c>
      <c r="S3582" s="20">
        <f t="shared" si="277"/>
        <v>42430.839398148149</v>
      </c>
      <c r="T3582" s="20">
        <f t="shared" si="278"/>
        <v>42445.165972222225</v>
      </c>
      <c r="U3582">
        <f t="shared" si="279"/>
        <v>2016</v>
      </c>
    </row>
    <row r="3583" spans="1:21" ht="60" hidden="1" x14ac:dyDescent="0.25">
      <c r="A3583">
        <v>3581</v>
      </c>
      <c r="B3583" s="3" t="s">
        <v>3580</v>
      </c>
      <c r="C3583" s="10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75"/>
        <v>100</v>
      </c>
      <c r="P3583">
        <f t="shared" si="276"/>
        <v>33.33</v>
      </c>
      <c r="Q3583" s="14" t="s">
        <v>8308</v>
      </c>
      <c r="R3583" t="s">
        <v>8309</v>
      </c>
      <c r="S3583" s="20">
        <f t="shared" si="277"/>
        <v>41836.471180555556</v>
      </c>
      <c r="T3583" s="20">
        <f t="shared" si="278"/>
        <v>41850.471180555556</v>
      </c>
      <c r="U3583">
        <f t="shared" si="279"/>
        <v>2014</v>
      </c>
    </row>
    <row r="3584" spans="1:21" ht="45" x14ac:dyDescent="0.25">
      <c r="A3584">
        <v>3589</v>
      </c>
      <c r="B3584" s="3" t="s">
        <v>3588</v>
      </c>
      <c r="C3584" s="10" t="s">
        <v>7699</v>
      </c>
      <c r="D3584" s="6">
        <v>4000</v>
      </c>
      <c r="E3584" s="8">
        <v>5100</v>
      </c>
      <c r="F3584" t="s">
        <v>8218</v>
      </c>
      <c r="G3584" t="s">
        <v>8223</v>
      </c>
      <c r="H3584" t="s">
        <v>8245</v>
      </c>
      <c r="I3584">
        <v>1432654347</v>
      </c>
      <c r="J3584">
        <v>1430494347</v>
      </c>
      <c r="K3584" t="b">
        <v>0</v>
      </c>
      <c r="L3584">
        <v>62</v>
      </c>
      <c r="M3584" t="b">
        <v>1</v>
      </c>
      <c r="N3584" t="s">
        <v>8269</v>
      </c>
      <c r="O3584" s="12">
        <f t="shared" si="275"/>
        <v>128</v>
      </c>
      <c r="P3584">
        <f t="shared" si="276"/>
        <v>82.26</v>
      </c>
      <c r="Q3584" s="14" t="s">
        <v>8308</v>
      </c>
      <c r="R3584" t="s">
        <v>8309</v>
      </c>
      <c r="S3584" s="20">
        <f t="shared" si="277"/>
        <v>42125.647534722222</v>
      </c>
      <c r="T3584" s="20">
        <f t="shared" si="278"/>
        <v>42150.647534722222</v>
      </c>
      <c r="U3584">
        <f t="shared" si="279"/>
        <v>2015</v>
      </c>
    </row>
    <row r="3585" spans="1:21" ht="60" x14ac:dyDescent="0.25">
      <c r="A3585">
        <v>3602</v>
      </c>
      <c r="B3585" s="3" t="s">
        <v>3601</v>
      </c>
      <c r="C3585" s="10" t="s">
        <v>7712</v>
      </c>
      <c r="D3585" s="6">
        <v>4000</v>
      </c>
      <c r="E3585" s="8">
        <v>4002</v>
      </c>
      <c r="F3585" t="s">
        <v>8218</v>
      </c>
      <c r="G3585" t="s">
        <v>8223</v>
      </c>
      <c r="H3585" t="s">
        <v>8245</v>
      </c>
      <c r="I3585">
        <v>1463520479</v>
      </c>
      <c r="J3585">
        <v>1458336479</v>
      </c>
      <c r="K3585" t="b">
        <v>0</v>
      </c>
      <c r="L3585">
        <v>49</v>
      </c>
      <c r="M3585" t="b">
        <v>1</v>
      </c>
      <c r="N3585" t="s">
        <v>8269</v>
      </c>
      <c r="O3585" s="12">
        <f t="shared" si="275"/>
        <v>100</v>
      </c>
      <c r="P3585">
        <f t="shared" si="276"/>
        <v>81.67</v>
      </c>
      <c r="Q3585" s="14" t="s">
        <v>8308</v>
      </c>
      <c r="R3585" t="s">
        <v>8309</v>
      </c>
      <c r="S3585" s="20">
        <f t="shared" si="277"/>
        <v>42447.894432870366</v>
      </c>
      <c r="T3585" s="20">
        <f t="shared" si="278"/>
        <v>42507.894432870366</v>
      </c>
      <c r="U3585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10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ref="O3586:O3649" si="280">ROUND(E3586/D3586*100,0)</f>
        <v>116</v>
      </c>
      <c r="P3586">
        <f t="shared" ref="P3586:P3649" si="281">IFERROR(ROUND(E3586/L3586,2),0)</f>
        <v>30.94</v>
      </c>
      <c r="Q3586" s="14" t="s">
        <v>8308</v>
      </c>
      <c r="R3586" t="s">
        <v>8309</v>
      </c>
      <c r="S3586" s="20">
        <f t="shared" ref="S3586:S3649" si="282">(((J3586/60)/60)/24)+DATE(1970,1,1)</f>
        <v>42168.316481481481</v>
      </c>
      <c r="T3586" s="20">
        <f t="shared" ref="T3586:T3649" si="283">(((I3586/60)/60)/24)+DATE(1970,1,1)</f>
        <v>42198.316481481481</v>
      </c>
      <c r="U3586">
        <f t="shared" si="279"/>
        <v>2015</v>
      </c>
    </row>
    <row r="3587" spans="1:21" ht="60" x14ac:dyDescent="0.25">
      <c r="A3587">
        <v>3695</v>
      </c>
      <c r="B3587" s="3" t="s">
        <v>3692</v>
      </c>
      <c r="C3587" s="10" t="s">
        <v>7805</v>
      </c>
      <c r="D3587" s="6">
        <v>4000</v>
      </c>
      <c r="E3587" s="8">
        <v>4005</v>
      </c>
      <c r="F3587" t="s">
        <v>8218</v>
      </c>
      <c r="G3587" t="s">
        <v>8223</v>
      </c>
      <c r="H3587" t="s">
        <v>8245</v>
      </c>
      <c r="I3587">
        <v>1421009610</v>
      </c>
      <c r="J3587">
        <v>1419281610</v>
      </c>
      <c r="K3587" t="b">
        <v>0</v>
      </c>
      <c r="L3587">
        <v>33</v>
      </c>
      <c r="M3587" t="b">
        <v>1</v>
      </c>
      <c r="N3587" t="s">
        <v>8269</v>
      </c>
      <c r="O3587" s="12">
        <f t="shared" si="280"/>
        <v>100</v>
      </c>
      <c r="P3587">
        <f t="shared" si="281"/>
        <v>121.36</v>
      </c>
      <c r="Q3587" s="14" t="s">
        <v>8308</v>
      </c>
      <c r="R3587" t="s">
        <v>8309</v>
      </c>
      <c r="S3587" s="20">
        <f t="shared" si="282"/>
        <v>41995.870486111111</v>
      </c>
      <c r="T3587" s="20">
        <f t="shared" si="283"/>
        <v>42015.870486111111</v>
      </c>
      <c r="U3587">
        <f t="shared" ref="U3587:U3650" si="284">YEAR(S3587)</f>
        <v>2014</v>
      </c>
    </row>
    <row r="3588" spans="1:21" ht="60" hidden="1" x14ac:dyDescent="0.25">
      <c r="A3588">
        <v>3950</v>
      </c>
      <c r="B3588" s="3" t="s">
        <v>3947</v>
      </c>
      <c r="C3588" s="10" t="s">
        <v>8058</v>
      </c>
      <c r="D3588" s="6">
        <v>4000</v>
      </c>
      <c r="E3588" s="8">
        <v>25</v>
      </c>
      <c r="F3588" t="s">
        <v>8220</v>
      </c>
      <c r="G3588" t="s">
        <v>8223</v>
      </c>
      <c r="H3588" t="s">
        <v>8245</v>
      </c>
      <c r="I3588">
        <v>1460140500</v>
      </c>
      <c r="J3588">
        <v>1457628680</v>
      </c>
      <c r="K3588" t="b">
        <v>0</v>
      </c>
      <c r="L3588">
        <v>1</v>
      </c>
      <c r="M3588" t="b">
        <v>0</v>
      </c>
      <c r="N3588" t="s">
        <v>8269</v>
      </c>
      <c r="O3588" s="12">
        <f t="shared" si="280"/>
        <v>1</v>
      </c>
      <c r="P3588">
        <f t="shared" si="281"/>
        <v>25</v>
      </c>
      <c r="Q3588" s="14" t="s">
        <v>8308</v>
      </c>
      <c r="R3588" t="s">
        <v>8309</v>
      </c>
      <c r="S3588" s="20">
        <f t="shared" si="282"/>
        <v>42439.702314814815</v>
      </c>
      <c r="T3588" s="20">
        <f t="shared" si="283"/>
        <v>42468.774305555555</v>
      </c>
      <c r="U3588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10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80"/>
        <v>127</v>
      </c>
      <c r="P3589">
        <f t="shared" si="281"/>
        <v>22.61</v>
      </c>
      <c r="Q3589" s="14" t="s">
        <v>8308</v>
      </c>
      <c r="R3589" t="s">
        <v>8309</v>
      </c>
      <c r="S3589" s="20">
        <f t="shared" si="282"/>
        <v>42503.539976851855</v>
      </c>
      <c r="T3589" s="20">
        <f t="shared" si="283"/>
        <v>42548.791666666672</v>
      </c>
      <c r="U3589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10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80"/>
        <v>101</v>
      </c>
      <c r="P3590">
        <f t="shared" si="281"/>
        <v>18.27</v>
      </c>
      <c r="Q3590" s="14" t="s">
        <v>8308</v>
      </c>
      <c r="R3590" t="s">
        <v>8309</v>
      </c>
      <c r="S3590" s="20">
        <f t="shared" si="282"/>
        <v>42101.828819444447</v>
      </c>
      <c r="T3590" s="20">
        <f t="shared" si="283"/>
        <v>42123.958333333328</v>
      </c>
      <c r="U3590">
        <f t="shared" si="284"/>
        <v>2015</v>
      </c>
    </row>
    <row r="3591" spans="1:21" ht="45" hidden="1" x14ac:dyDescent="0.25">
      <c r="A3591">
        <v>4026</v>
      </c>
      <c r="B3591" s="3" t="s">
        <v>4022</v>
      </c>
      <c r="C3591" s="10" t="s">
        <v>8131</v>
      </c>
      <c r="D3591" s="6">
        <v>4000</v>
      </c>
      <c r="E3591" s="8">
        <v>0</v>
      </c>
      <c r="F3591" t="s">
        <v>8220</v>
      </c>
      <c r="G3591" t="s">
        <v>8223</v>
      </c>
      <c r="H3591" t="s">
        <v>8245</v>
      </c>
      <c r="I3591">
        <v>1449247439</v>
      </c>
      <c r="J3591">
        <v>1444059839</v>
      </c>
      <c r="K3591" t="b">
        <v>0</v>
      </c>
      <c r="L3591">
        <v>0</v>
      </c>
      <c r="M3591" t="b">
        <v>0</v>
      </c>
      <c r="N3591" t="s">
        <v>8269</v>
      </c>
      <c r="O3591" s="12">
        <f t="shared" si="280"/>
        <v>0</v>
      </c>
      <c r="P3591">
        <f t="shared" si="281"/>
        <v>0</v>
      </c>
      <c r="Q3591" s="14" t="s">
        <v>8308</v>
      </c>
      <c r="R3591" t="s">
        <v>8309</v>
      </c>
      <c r="S3591" s="20">
        <f t="shared" si="282"/>
        <v>42282.655543981484</v>
      </c>
      <c r="T3591" s="20">
        <f t="shared" si="283"/>
        <v>42342.697210648148</v>
      </c>
      <c r="U3591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10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80"/>
        <v>100</v>
      </c>
      <c r="P3592">
        <f t="shared" si="281"/>
        <v>68.53</v>
      </c>
      <c r="Q3592" s="14" t="s">
        <v>8308</v>
      </c>
      <c r="R3592" t="s">
        <v>8309</v>
      </c>
      <c r="S3592" s="20">
        <f t="shared" si="282"/>
        <v>41902.333726851852</v>
      </c>
      <c r="T3592" s="20">
        <f t="shared" si="283"/>
        <v>41932.333726851852</v>
      </c>
      <c r="U3592">
        <f t="shared" si="284"/>
        <v>2014</v>
      </c>
    </row>
    <row r="3593" spans="1:21" ht="45" hidden="1" x14ac:dyDescent="0.25">
      <c r="A3593">
        <v>4065</v>
      </c>
      <c r="B3593" s="3" t="s">
        <v>4061</v>
      </c>
      <c r="C3593" s="10" t="s">
        <v>8169</v>
      </c>
      <c r="D3593" s="6">
        <v>4000</v>
      </c>
      <c r="E3593" s="8">
        <v>27</v>
      </c>
      <c r="F3593" t="s">
        <v>8220</v>
      </c>
      <c r="G3593" t="s">
        <v>8223</v>
      </c>
      <c r="H3593" t="s">
        <v>8245</v>
      </c>
      <c r="I3593">
        <v>1407883811</v>
      </c>
      <c r="J3593">
        <v>1405291811</v>
      </c>
      <c r="K3593" t="b">
        <v>0</v>
      </c>
      <c r="L3593">
        <v>4</v>
      </c>
      <c r="M3593" t="b">
        <v>0</v>
      </c>
      <c r="N3593" t="s">
        <v>8269</v>
      </c>
      <c r="O3593" s="12">
        <f t="shared" si="280"/>
        <v>1</v>
      </c>
      <c r="P3593">
        <f t="shared" si="281"/>
        <v>6.75</v>
      </c>
      <c r="Q3593" s="14" t="s">
        <v>8308</v>
      </c>
      <c r="R3593" t="s">
        <v>8309</v>
      </c>
      <c r="S3593" s="20">
        <f t="shared" si="282"/>
        <v>41833.951516203706</v>
      </c>
      <c r="T3593" s="20">
        <f t="shared" si="283"/>
        <v>41863.951516203706</v>
      </c>
      <c r="U3593">
        <f t="shared" si="284"/>
        <v>2014</v>
      </c>
    </row>
    <row r="3594" spans="1:21" ht="30" hidden="1" x14ac:dyDescent="0.25">
      <c r="A3594">
        <v>3131</v>
      </c>
      <c r="B3594" s="3" t="s">
        <v>3131</v>
      </c>
      <c r="C3594" s="10" t="s">
        <v>7241</v>
      </c>
      <c r="D3594" s="6">
        <v>4100</v>
      </c>
      <c r="E3594" s="8">
        <v>645</v>
      </c>
      <c r="F3594" t="s">
        <v>8221</v>
      </c>
      <c r="G3594" t="s">
        <v>8223</v>
      </c>
      <c r="H3594" t="s">
        <v>8245</v>
      </c>
      <c r="I3594">
        <v>1491656045</v>
      </c>
      <c r="J3594">
        <v>1489067645</v>
      </c>
      <c r="K3594" t="b">
        <v>0</v>
      </c>
      <c r="L3594">
        <v>12</v>
      </c>
      <c r="M3594" t="b">
        <v>0</v>
      </c>
      <c r="N3594" t="s">
        <v>8269</v>
      </c>
      <c r="O3594" s="12">
        <f t="shared" si="280"/>
        <v>16</v>
      </c>
      <c r="P3594">
        <f t="shared" si="281"/>
        <v>53.75</v>
      </c>
      <c r="Q3594" s="14" t="s">
        <v>8308</v>
      </c>
      <c r="R3594" t="s">
        <v>8309</v>
      </c>
      <c r="S3594" s="20">
        <f t="shared" si="282"/>
        <v>42803.579224537039</v>
      </c>
      <c r="T3594" s="20">
        <f t="shared" si="283"/>
        <v>42833.537557870368</v>
      </c>
      <c r="U3594">
        <f t="shared" si="284"/>
        <v>2017</v>
      </c>
    </row>
    <row r="3595" spans="1:21" ht="45" x14ac:dyDescent="0.25">
      <c r="A3595">
        <v>3179</v>
      </c>
      <c r="B3595" s="3" t="s">
        <v>3179</v>
      </c>
      <c r="C3595" s="10" t="s">
        <v>7289</v>
      </c>
      <c r="D3595" s="6">
        <v>4200</v>
      </c>
      <c r="E3595" s="8">
        <v>4794.82</v>
      </c>
      <c r="F3595" t="s">
        <v>8218</v>
      </c>
      <c r="G3595" t="s">
        <v>8223</v>
      </c>
      <c r="H3595" t="s">
        <v>8245</v>
      </c>
      <c r="I3595">
        <v>1367859071</v>
      </c>
      <c r="J3595">
        <v>1365699071</v>
      </c>
      <c r="K3595" t="b">
        <v>1</v>
      </c>
      <c r="L3595">
        <v>62</v>
      </c>
      <c r="M3595" t="b">
        <v>1</v>
      </c>
      <c r="N3595" t="s">
        <v>8269</v>
      </c>
      <c r="O3595" s="12">
        <f t="shared" si="280"/>
        <v>114</v>
      </c>
      <c r="P3595">
        <f t="shared" si="281"/>
        <v>77.34</v>
      </c>
      <c r="Q3595" s="14" t="s">
        <v>8308</v>
      </c>
      <c r="R3595" t="s">
        <v>8309</v>
      </c>
      <c r="S3595" s="20">
        <f t="shared" si="282"/>
        <v>41375.702210648145</v>
      </c>
      <c r="T3595" s="20">
        <f t="shared" si="283"/>
        <v>41400.702210648145</v>
      </c>
      <c r="U3595">
        <f t="shared" si="284"/>
        <v>2013</v>
      </c>
    </row>
    <row r="3596" spans="1:21" ht="45" x14ac:dyDescent="0.25">
      <c r="A3596">
        <v>3184</v>
      </c>
      <c r="B3596" s="3" t="s">
        <v>3184</v>
      </c>
      <c r="C3596" s="10" t="s">
        <v>7294</v>
      </c>
      <c r="D3596" s="6">
        <v>4300</v>
      </c>
      <c r="E3596" s="8">
        <v>4610</v>
      </c>
      <c r="F3596" t="s">
        <v>8218</v>
      </c>
      <c r="G3596" t="s">
        <v>8223</v>
      </c>
      <c r="H3596" t="s">
        <v>8245</v>
      </c>
      <c r="I3596">
        <v>1404258631</v>
      </c>
      <c r="J3596">
        <v>1401666631</v>
      </c>
      <c r="K3596" t="b">
        <v>1</v>
      </c>
      <c r="L3596">
        <v>46</v>
      </c>
      <c r="M3596" t="b">
        <v>1</v>
      </c>
      <c r="N3596" t="s">
        <v>8269</v>
      </c>
      <c r="O3596" s="12">
        <f t="shared" si="280"/>
        <v>107</v>
      </c>
      <c r="P3596">
        <f t="shared" si="281"/>
        <v>100.22</v>
      </c>
      <c r="Q3596" s="14" t="s">
        <v>8308</v>
      </c>
      <c r="R3596" t="s">
        <v>8309</v>
      </c>
      <c r="S3596" s="20">
        <f t="shared" si="282"/>
        <v>41791.993414351848</v>
      </c>
      <c r="T3596" s="20">
        <f t="shared" si="283"/>
        <v>41821.993414351848</v>
      </c>
      <c r="U3596">
        <f t="shared" si="284"/>
        <v>2014</v>
      </c>
    </row>
    <row r="3597" spans="1:21" ht="60" x14ac:dyDescent="0.25">
      <c r="A3597">
        <v>2808</v>
      </c>
      <c r="B3597" s="3" t="s">
        <v>2808</v>
      </c>
      <c r="C3597" s="10" t="s">
        <v>6918</v>
      </c>
      <c r="D3597" s="6">
        <v>4500</v>
      </c>
      <c r="E3597" s="8">
        <v>4511</v>
      </c>
      <c r="F3597" t="s">
        <v>8218</v>
      </c>
      <c r="G3597" t="s">
        <v>8223</v>
      </c>
      <c r="H3597" t="s">
        <v>8245</v>
      </c>
      <c r="I3597">
        <v>1440274735</v>
      </c>
      <c r="J3597">
        <v>1437682735</v>
      </c>
      <c r="K3597" t="b">
        <v>0</v>
      </c>
      <c r="L3597">
        <v>69</v>
      </c>
      <c r="M3597" t="b">
        <v>1</v>
      </c>
      <c r="N3597" t="s">
        <v>8269</v>
      </c>
      <c r="O3597" s="12">
        <f t="shared" si="280"/>
        <v>100</v>
      </c>
      <c r="P3597">
        <f t="shared" si="281"/>
        <v>65.38</v>
      </c>
      <c r="Q3597" s="14" t="s">
        <v>8308</v>
      </c>
      <c r="R3597" t="s">
        <v>8309</v>
      </c>
      <c r="S3597" s="20">
        <f t="shared" si="282"/>
        <v>42208.84646990741</v>
      </c>
      <c r="T3597" s="20">
        <f t="shared" si="283"/>
        <v>42238.84646990741</v>
      </c>
      <c r="U3597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10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80"/>
        <v>108</v>
      </c>
      <c r="P3598">
        <f t="shared" si="281"/>
        <v>79</v>
      </c>
      <c r="Q3598" s="14" t="s">
        <v>8308</v>
      </c>
      <c r="R3598" t="s">
        <v>8309</v>
      </c>
      <c r="S3598" s="20">
        <f t="shared" si="282"/>
        <v>41856.715069444443</v>
      </c>
      <c r="T3598" s="20">
        <f t="shared" si="283"/>
        <v>41877.715069444443</v>
      </c>
      <c r="U3598">
        <f t="shared" si="284"/>
        <v>2014</v>
      </c>
    </row>
    <row r="3599" spans="1:21" ht="45" x14ac:dyDescent="0.25">
      <c r="A3599">
        <v>3160</v>
      </c>
      <c r="B3599" s="3" t="s">
        <v>3160</v>
      </c>
      <c r="C3599" s="10" t="s">
        <v>7270</v>
      </c>
      <c r="D3599" s="6">
        <v>4500</v>
      </c>
      <c r="E3599" s="8">
        <v>4569</v>
      </c>
      <c r="F3599" t="s">
        <v>8218</v>
      </c>
      <c r="G3599" t="s">
        <v>8223</v>
      </c>
      <c r="H3599" t="s">
        <v>8245</v>
      </c>
      <c r="I3599">
        <v>1407905940</v>
      </c>
      <c r="J3599">
        <v>1405923687</v>
      </c>
      <c r="K3599" t="b">
        <v>1</v>
      </c>
      <c r="L3599">
        <v>57</v>
      </c>
      <c r="M3599" t="b">
        <v>1</v>
      </c>
      <c r="N3599" t="s">
        <v>8269</v>
      </c>
      <c r="O3599" s="12">
        <f t="shared" si="280"/>
        <v>102</v>
      </c>
      <c r="P3599">
        <f t="shared" si="281"/>
        <v>80.16</v>
      </c>
      <c r="Q3599" s="14" t="s">
        <v>8308</v>
      </c>
      <c r="R3599" t="s">
        <v>8309</v>
      </c>
      <c r="S3599" s="20">
        <f t="shared" si="282"/>
        <v>41841.26489583333</v>
      </c>
      <c r="T3599" s="20">
        <f t="shared" si="283"/>
        <v>41864.207638888889</v>
      </c>
      <c r="U3599">
        <f t="shared" si="284"/>
        <v>2014</v>
      </c>
    </row>
    <row r="3600" spans="1:21" ht="45" x14ac:dyDescent="0.25">
      <c r="A3600">
        <v>3217</v>
      </c>
      <c r="B3600" s="3" t="s">
        <v>3217</v>
      </c>
      <c r="C3600" s="10" t="s">
        <v>7327</v>
      </c>
      <c r="D3600" s="6">
        <v>4500</v>
      </c>
      <c r="E3600" s="8">
        <v>5221</v>
      </c>
      <c r="F3600" t="s">
        <v>8218</v>
      </c>
      <c r="G3600" t="s">
        <v>8223</v>
      </c>
      <c r="H3600" t="s">
        <v>8245</v>
      </c>
      <c r="I3600">
        <v>1478264784</v>
      </c>
      <c r="J3600">
        <v>1475672784</v>
      </c>
      <c r="K3600" t="b">
        <v>1</v>
      </c>
      <c r="L3600">
        <v>104</v>
      </c>
      <c r="M3600" t="b">
        <v>1</v>
      </c>
      <c r="N3600" t="s">
        <v>8269</v>
      </c>
      <c r="O3600" s="12">
        <f t="shared" si="280"/>
        <v>116</v>
      </c>
      <c r="P3600">
        <f t="shared" si="281"/>
        <v>50.2</v>
      </c>
      <c r="Q3600" s="14" t="s">
        <v>8308</v>
      </c>
      <c r="R3600" t="s">
        <v>8309</v>
      </c>
      <c r="S3600" s="20">
        <f t="shared" si="282"/>
        <v>42648.546111111107</v>
      </c>
      <c r="T3600" s="20">
        <f t="shared" si="283"/>
        <v>42678.546111111107</v>
      </c>
      <c r="U3600">
        <f t="shared" si="284"/>
        <v>2016</v>
      </c>
    </row>
    <row r="3601" spans="1:21" ht="60" x14ac:dyDescent="0.25">
      <c r="A3601">
        <v>3344</v>
      </c>
      <c r="B3601" s="3" t="s">
        <v>3344</v>
      </c>
      <c r="C3601" s="10" t="s">
        <v>7454</v>
      </c>
      <c r="D3601" s="6">
        <v>4500</v>
      </c>
      <c r="E3601" s="8">
        <v>4565</v>
      </c>
      <c r="F3601" t="s">
        <v>8218</v>
      </c>
      <c r="G3601" t="s">
        <v>8223</v>
      </c>
      <c r="H3601" t="s">
        <v>8245</v>
      </c>
      <c r="I3601">
        <v>1409374093</v>
      </c>
      <c r="J3601">
        <v>1406782093</v>
      </c>
      <c r="K3601" t="b">
        <v>0</v>
      </c>
      <c r="L3601">
        <v>40</v>
      </c>
      <c r="M3601" t="b">
        <v>1</v>
      </c>
      <c r="N3601" t="s">
        <v>8269</v>
      </c>
      <c r="O3601" s="12">
        <f t="shared" si="280"/>
        <v>101</v>
      </c>
      <c r="P3601">
        <f t="shared" si="281"/>
        <v>114.13</v>
      </c>
      <c r="Q3601" s="14" t="s">
        <v>8308</v>
      </c>
      <c r="R3601" t="s">
        <v>8309</v>
      </c>
      <c r="S3601" s="20">
        <f t="shared" si="282"/>
        <v>41851.200150462959</v>
      </c>
      <c r="T3601" s="20">
        <f t="shared" si="283"/>
        <v>41881.200150462959</v>
      </c>
      <c r="U3601">
        <f t="shared" si="284"/>
        <v>2014</v>
      </c>
    </row>
    <row r="3602" spans="1:21" ht="60" hidden="1" x14ac:dyDescent="0.25">
      <c r="A3602">
        <v>4099</v>
      </c>
      <c r="B3602" s="3" t="s">
        <v>4095</v>
      </c>
      <c r="C3602" s="10" t="s">
        <v>8202</v>
      </c>
      <c r="D3602" s="6">
        <v>4500</v>
      </c>
      <c r="E3602" s="8">
        <v>50</v>
      </c>
      <c r="F3602" t="s">
        <v>8220</v>
      </c>
      <c r="G3602" t="s">
        <v>8223</v>
      </c>
      <c r="H3602" t="s">
        <v>8245</v>
      </c>
      <c r="I3602">
        <v>1472847873</v>
      </c>
      <c r="J3602">
        <v>1468959873</v>
      </c>
      <c r="K3602" t="b">
        <v>0</v>
      </c>
      <c r="L3602">
        <v>1</v>
      </c>
      <c r="M3602" t="b">
        <v>0</v>
      </c>
      <c r="N3602" t="s">
        <v>8269</v>
      </c>
      <c r="O3602" s="12">
        <f t="shared" si="280"/>
        <v>1</v>
      </c>
      <c r="P3602">
        <f t="shared" si="281"/>
        <v>50</v>
      </c>
      <c r="Q3602" s="14" t="s">
        <v>8308</v>
      </c>
      <c r="R3602" t="s">
        <v>8309</v>
      </c>
      <c r="S3602" s="20">
        <f t="shared" si="282"/>
        <v>42570.850381944445</v>
      </c>
      <c r="T3602" s="20">
        <f t="shared" si="283"/>
        <v>42615.850381944445</v>
      </c>
      <c r="U360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10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80"/>
        <v>104</v>
      </c>
      <c r="P3603">
        <f t="shared" si="281"/>
        <v>39.380000000000003</v>
      </c>
      <c r="Q3603" s="14" t="s">
        <v>8308</v>
      </c>
      <c r="R3603" t="s">
        <v>8309</v>
      </c>
      <c r="S3603" s="20">
        <f t="shared" si="282"/>
        <v>41990.99863425926</v>
      </c>
      <c r="T3603" s="20">
        <f t="shared" si="283"/>
        <v>42020.99863425926</v>
      </c>
      <c r="U3603">
        <f t="shared" si="284"/>
        <v>2014</v>
      </c>
    </row>
    <row r="3604" spans="1:21" ht="60" x14ac:dyDescent="0.25">
      <c r="A3604">
        <v>3473</v>
      </c>
      <c r="B3604" s="3" t="s">
        <v>3472</v>
      </c>
      <c r="C3604" s="10" t="s">
        <v>7583</v>
      </c>
      <c r="D3604" s="6">
        <v>4900</v>
      </c>
      <c r="E3604" s="8">
        <v>4900</v>
      </c>
      <c r="F3604" t="s">
        <v>8218</v>
      </c>
      <c r="G3604" t="s">
        <v>8223</v>
      </c>
      <c r="H3604" t="s">
        <v>8245</v>
      </c>
      <c r="I3604">
        <v>1426883220</v>
      </c>
      <c r="J3604">
        <v>1425067296</v>
      </c>
      <c r="K3604" t="b">
        <v>0</v>
      </c>
      <c r="L3604">
        <v>33</v>
      </c>
      <c r="M3604" t="b">
        <v>1</v>
      </c>
      <c r="N3604" t="s">
        <v>8269</v>
      </c>
      <c r="O3604" s="12">
        <f t="shared" si="280"/>
        <v>100</v>
      </c>
      <c r="P3604">
        <f t="shared" si="281"/>
        <v>148.47999999999999</v>
      </c>
      <c r="Q3604" s="14" t="s">
        <v>8308</v>
      </c>
      <c r="R3604" t="s">
        <v>8309</v>
      </c>
      <c r="S3604" s="20">
        <f t="shared" si="282"/>
        <v>42062.834444444445</v>
      </c>
      <c r="T3604" s="20">
        <f t="shared" si="283"/>
        <v>42083.852083333331</v>
      </c>
      <c r="U3604">
        <f t="shared" si="284"/>
        <v>2015</v>
      </c>
    </row>
    <row r="3605" spans="1:21" x14ac:dyDescent="0.25">
      <c r="A3605">
        <v>3285</v>
      </c>
      <c r="B3605" s="3" t="s">
        <v>3285</v>
      </c>
      <c r="C3605" s="10" t="s">
        <v>7395</v>
      </c>
      <c r="D3605" s="6">
        <v>4999</v>
      </c>
      <c r="E3605" s="8">
        <v>5604</v>
      </c>
      <c r="F3605" t="s">
        <v>8218</v>
      </c>
      <c r="G3605" t="s">
        <v>8223</v>
      </c>
      <c r="H3605" t="s">
        <v>8245</v>
      </c>
      <c r="I3605">
        <v>1488258000</v>
      </c>
      <c r="J3605">
        <v>1485556626</v>
      </c>
      <c r="K3605" t="b">
        <v>0</v>
      </c>
      <c r="L3605">
        <v>81</v>
      </c>
      <c r="M3605" t="b">
        <v>1</v>
      </c>
      <c r="N3605" t="s">
        <v>8269</v>
      </c>
      <c r="O3605" s="12">
        <f t="shared" si="280"/>
        <v>112</v>
      </c>
      <c r="P3605">
        <f t="shared" si="281"/>
        <v>69.19</v>
      </c>
      <c r="Q3605" s="14" t="s">
        <v>8308</v>
      </c>
      <c r="R3605" t="s">
        <v>8309</v>
      </c>
      <c r="S3605" s="20">
        <f t="shared" si="282"/>
        <v>42762.942430555559</v>
      </c>
      <c r="T3605" s="20">
        <f t="shared" si="283"/>
        <v>42794.208333333328</v>
      </c>
      <c r="U3605">
        <f t="shared" si="284"/>
        <v>2017</v>
      </c>
    </row>
    <row r="3606" spans="1:21" ht="60" x14ac:dyDescent="0.25">
      <c r="A3606">
        <v>521</v>
      </c>
      <c r="B3606" s="3" t="s">
        <v>522</v>
      </c>
      <c r="C3606" s="10" t="s">
        <v>4631</v>
      </c>
      <c r="D3606" s="6">
        <v>5000</v>
      </c>
      <c r="E3606" s="8">
        <v>5232</v>
      </c>
      <c r="F3606" t="s">
        <v>8218</v>
      </c>
      <c r="G3606" t="s">
        <v>8223</v>
      </c>
      <c r="H3606" t="s">
        <v>8245</v>
      </c>
      <c r="I3606">
        <v>1477976340</v>
      </c>
      <c r="J3606">
        <v>1475460819</v>
      </c>
      <c r="K3606" t="b">
        <v>0</v>
      </c>
      <c r="L3606">
        <v>56</v>
      </c>
      <c r="M3606" t="b">
        <v>1</v>
      </c>
      <c r="N3606" t="s">
        <v>8269</v>
      </c>
      <c r="O3606" s="12">
        <f t="shared" si="280"/>
        <v>105</v>
      </c>
      <c r="P3606">
        <f t="shared" si="281"/>
        <v>93.43</v>
      </c>
      <c r="Q3606" s="14" t="s">
        <v>8308</v>
      </c>
      <c r="R3606" t="s">
        <v>8309</v>
      </c>
      <c r="S3606" s="20">
        <f t="shared" si="282"/>
        <v>42646.092812499999</v>
      </c>
      <c r="T3606" s="20">
        <f t="shared" si="283"/>
        <v>42675.207638888889</v>
      </c>
      <c r="U3606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10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80"/>
        <v>184</v>
      </c>
      <c r="P3607">
        <f t="shared" si="281"/>
        <v>30.67</v>
      </c>
      <c r="Q3607" s="14" t="s">
        <v>8308</v>
      </c>
      <c r="R3607" t="s">
        <v>8309</v>
      </c>
      <c r="S3607" s="20">
        <f t="shared" si="282"/>
        <v>42383.793124999997</v>
      </c>
      <c r="T3607" s="20">
        <f t="shared" si="283"/>
        <v>42413.793124999997</v>
      </c>
      <c r="U3607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10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80"/>
        <v>130</v>
      </c>
      <c r="P3608">
        <f t="shared" si="281"/>
        <v>61.06</v>
      </c>
      <c r="Q3608" s="14" t="s">
        <v>8308</v>
      </c>
      <c r="R3608" t="s">
        <v>8309</v>
      </c>
      <c r="S3608" s="20">
        <f t="shared" si="282"/>
        <v>42566.604826388888</v>
      </c>
      <c r="T3608" s="20">
        <f t="shared" si="283"/>
        <v>42596.604826388888</v>
      </c>
      <c r="U3608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10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80"/>
        <v>105</v>
      </c>
      <c r="P3609">
        <f t="shared" si="281"/>
        <v>29</v>
      </c>
      <c r="Q3609" s="14" t="s">
        <v>8308</v>
      </c>
      <c r="R3609" t="s">
        <v>8309</v>
      </c>
      <c r="S3609" s="20">
        <f t="shared" si="282"/>
        <v>42338.963912037041</v>
      </c>
      <c r="T3609" s="20">
        <f t="shared" si="283"/>
        <v>42353</v>
      </c>
      <c r="U3609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10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80"/>
        <v>100</v>
      </c>
      <c r="P3610">
        <f t="shared" si="281"/>
        <v>29.63</v>
      </c>
      <c r="Q3610" s="14" t="s">
        <v>8308</v>
      </c>
      <c r="R3610" t="s">
        <v>8309</v>
      </c>
      <c r="S3610" s="20">
        <f t="shared" si="282"/>
        <v>42506.709375000006</v>
      </c>
      <c r="T3610" s="20">
        <f t="shared" si="283"/>
        <v>42538.583333333328</v>
      </c>
      <c r="U3610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10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80"/>
        <v>153</v>
      </c>
      <c r="P3611">
        <f t="shared" si="281"/>
        <v>143.1</v>
      </c>
      <c r="Q3611" s="14" t="s">
        <v>8308</v>
      </c>
      <c r="R3611" t="s">
        <v>8309</v>
      </c>
      <c r="S3611" s="20">
        <f t="shared" si="282"/>
        <v>42429.991724537031</v>
      </c>
      <c r="T3611" s="20">
        <f t="shared" si="283"/>
        <v>42459.950057870374</v>
      </c>
      <c r="U3611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10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80"/>
        <v>162</v>
      </c>
      <c r="P3612">
        <f t="shared" si="281"/>
        <v>52.35</v>
      </c>
      <c r="Q3612" s="14" t="s">
        <v>8308</v>
      </c>
      <c r="R3612" t="s">
        <v>8309</v>
      </c>
      <c r="S3612" s="20">
        <f t="shared" si="282"/>
        <v>42203.432129629626</v>
      </c>
      <c r="T3612" s="20">
        <f t="shared" si="283"/>
        <v>42233.432129629626</v>
      </c>
      <c r="U361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10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80"/>
        <v>136</v>
      </c>
      <c r="P3613">
        <f t="shared" si="281"/>
        <v>66.67</v>
      </c>
      <c r="Q3613" s="14" t="s">
        <v>8308</v>
      </c>
      <c r="R3613" t="s">
        <v>8309</v>
      </c>
      <c r="S3613" s="20">
        <f t="shared" si="282"/>
        <v>42072.370381944449</v>
      </c>
      <c r="T3613" s="20">
        <f t="shared" si="283"/>
        <v>42102.370381944449</v>
      </c>
      <c r="U3613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10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80"/>
        <v>144</v>
      </c>
      <c r="P3614">
        <f t="shared" si="281"/>
        <v>126.67</v>
      </c>
      <c r="Q3614" s="14" t="s">
        <v>8308</v>
      </c>
      <c r="R3614" t="s">
        <v>8309</v>
      </c>
      <c r="S3614" s="20">
        <f t="shared" si="282"/>
        <v>41789.726979166669</v>
      </c>
      <c r="T3614" s="20">
        <f t="shared" si="283"/>
        <v>41799.726979166669</v>
      </c>
      <c r="U3614">
        <f t="shared" si="284"/>
        <v>2014</v>
      </c>
    </row>
    <row r="3615" spans="1:21" ht="60" x14ac:dyDescent="0.25">
      <c r="A3615">
        <v>523</v>
      </c>
      <c r="B3615" s="3" t="s">
        <v>524</v>
      </c>
      <c r="C3615" s="10" t="s">
        <v>4633</v>
      </c>
      <c r="D3615" s="6">
        <v>5000</v>
      </c>
      <c r="E3615" s="8">
        <v>6030</v>
      </c>
      <c r="F3615" t="s">
        <v>8218</v>
      </c>
      <c r="G3615" t="s">
        <v>8223</v>
      </c>
      <c r="H3615" t="s">
        <v>8245</v>
      </c>
      <c r="I3615">
        <v>1442805076</v>
      </c>
      <c r="J3615">
        <v>1440213076</v>
      </c>
      <c r="K3615" t="b">
        <v>0</v>
      </c>
      <c r="L3615">
        <v>84</v>
      </c>
      <c r="M3615" t="b">
        <v>1</v>
      </c>
      <c r="N3615" t="s">
        <v>8269</v>
      </c>
      <c r="O3615" s="12">
        <f t="shared" si="280"/>
        <v>121</v>
      </c>
      <c r="P3615">
        <f t="shared" si="281"/>
        <v>71.790000000000006</v>
      </c>
      <c r="Q3615" s="14" t="s">
        <v>8308</v>
      </c>
      <c r="R3615" t="s">
        <v>8309</v>
      </c>
      <c r="S3615" s="20">
        <f t="shared" si="282"/>
        <v>42238.13282407407</v>
      </c>
      <c r="T3615" s="20">
        <f t="shared" si="283"/>
        <v>42268.13282407407</v>
      </c>
      <c r="U3615">
        <f t="shared" si="284"/>
        <v>2015</v>
      </c>
    </row>
    <row r="3616" spans="1:21" ht="60" x14ac:dyDescent="0.25">
      <c r="A3616">
        <v>538</v>
      </c>
      <c r="B3616" s="3" t="s">
        <v>539</v>
      </c>
      <c r="C3616" s="10" t="s">
        <v>4648</v>
      </c>
      <c r="D3616" s="6">
        <v>5000</v>
      </c>
      <c r="E3616" s="8">
        <v>15121</v>
      </c>
      <c r="F3616" t="s">
        <v>8218</v>
      </c>
      <c r="G3616" t="s">
        <v>8223</v>
      </c>
      <c r="H3616" t="s">
        <v>8245</v>
      </c>
      <c r="I3616">
        <v>1463166263</v>
      </c>
      <c r="J3616">
        <v>1460574263</v>
      </c>
      <c r="K3616" t="b">
        <v>0</v>
      </c>
      <c r="L3616">
        <v>60</v>
      </c>
      <c r="M3616" t="b">
        <v>1</v>
      </c>
      <c r="N3616" t="s">
        <v>8269</v>
      </c>
      <c r="O3616" s="12">
        <f t="shared" si="280"/>
        <v>302</v>
      </c>
      <c r="P3616">
        <f t="shared" si="281"/>
        <v>252.02</v>
      </c>
      <c r="Q3616" s="14" t="s">
        <v>8308</v>
      </c>
      <c r="R3616" t="s">
        <v>8309</v>
      </c>
      <c r="S3616" s="20">
        <f t="shared" si="282"/>
        <v>42473.794710648144</v>
      </c>
      <c r="T3616" s="20">
        <f t="shared" si="283"/>
        <v>42503.794710648144</v>
      </c>
      <c r="U3616">
        <f t="shared" si="284"/>
        <v>2016</v>
      </c>
    </row>
    <row r="3617" spans="1:21" ht="60" hidden="1" x14ac:dyDescent="0.25">
      <c r="A3617">
        <v>3615</v>
      </c>
      <c r="B3617" s="3" t="s">
        <v>3613</v>
      </c>
      <c r="C3617" s="10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80"/>
        <v>107</v>
      </c>
      <c r="P3617">
        <f t="shared" si="281"/>
        <v>37.08</v>
      </c>
      <c r="Q3617" s="14" t="s">
        <v>8308</v>
      </c>
      <c r="R3617" t="s">
        <v>8309</v>
      </c>
      <c r="S3617" s="20">
        <f t="shared" si="282"/>
        <v>42318.593703703707</v>
      </c>
      <c r="T3617" s="20">
        <f t="shared" si="283"/>
        <v>42348.593703703707</v>
      </c>
      <c r="U3617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10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80"/>
        <v>125</v>
      </c>
      <c r="P3618">
        <f t="shared" si="281"/>
        <v>69.33</v>
      </c>
      <c r="Q3618" s="14" t="s">
        <v>8308</v>
      </c>
      <c r="R3618" t="s">
        <v>8309</v>
      </c>
      <c r="S3618" s="20">
        <f t="shared" si="282"/>
        <v>42052.949814814812</v>
      </c>
      <c r="T3618" s="20">
        <f t="shared" si="283"/>
        <v>42082.908148148148</v>
      </c>
      <c r="U3618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10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80"/>
        <v>119</v>
      </c>
      <c r="P3619">
        <f t="shared" si="281"/>
        <v>17.25</v>
      </c>
      <c r="Q3619" s="14" t="s">
        <v>8308</v>
      </c>
      <c r="R3619" t="s">
        <v>8309</v>
      </c>
      <c r="S3619" s="20">
        <f t="shared" si="282"/>
        <v>42779.610289351855</v>
      </c>
      <c r="T3619" s="20">
        <f t="shared" si="283"/>
        <v>42794</v>
      </c>
      <c r="U3619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10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80"/>
        <v>101</v>
      </c>
      <c r="P3620">
        <f t="shared" si="281"/>
        <v>36.07</v>
      </c>
      <c r="Q3620" s="14" t="s">
        <v>8308</v>
      </c>
      <c r="R3620" t="s">
        <v>8309</v>
      </c>
      <c r="S3620" s="20">
        <f t="shared" si="282"/>
        <v>42128.627893518518</v>
      </c>
      <c r="T3620" s="20">
        <f t="shared" si="283"/>
        <v>42158.627893518518</v>
      </c>
      <c r="U3620">
        <f t="shared" si="284"/>
        <v>2015</v>
      </c>
    </row>
    <row r="3621" spans="1:21" ht="45" x14ac:dyDescent="0.25">
      <c r="A3621">
        <v>2785</v>
      </c>
      <c r="B3621" s="3" t="s">
        <v>2785</v>
      </c>
      <c r="C3621" s="10" t="s">
        <v>6895</v>
      </c>
      <c r="D3621" s="6">
        <v>5000</v>
      </c>
      <c r="E3621" s="8">
        <v>5234</v>
      </c>
      <c r="F3621" t="s">
        <v>8218</v>
      </c>
      <c r="G3621" t="s">
        <v>8223</v>
      </c>
      <c r="H3621" t="s">
        <v>8245</v>
      </c>
      <c r="I3621">
        <v>1470430800</v>
      </c>
      <c r="J3621">
        <v>1467865967</v>
      </c>
      <c r="K3621" t="b">
        <v>0</v>
      </c>
      <c r="L3621">
        <v>142</v>
      </c>
      <c r="M3621" t="b">
        <v>1</v>
      </c>
      <c r="N3621" t="s">
        <v>8269</v>
      </c>
      <c r="O3621" s="12">
        <f t="shared" si="280"/>
        <v>105</v>
      </c>
      <c r="P3621">
        <f t="shared" si="281"/>
        <v>36.86</v>
      </c>
      <c r="Q3621" s="14" t="s">
        <v>8308</v>
      </c>
      <c r="R3621" t="s">
        <v>8309</v>
      </c>
      <c r="S3621" s="20">
        <f t="shared" si="282"/>
        <v>42558.189432870371</v>
      </c>
      <c r="T3621" s="20">
        <f t="shared" si="283"/>
        <v>42587.875</v>
      </c>
      <c r="U3621">
        <f t="shared" si="284"/>
        <v>2016</v>
      </c>
    </row>
    <row r="3622" spans="1:21" ht="30" x14ac:dyDescent="0.25">
      <c r="A3622">
        <v>2807</v>
      </c>
      <c r="B3622" s="3" t="s">
        <v>2807</v>
      </c>
      <c r="C3622" s="10" t="s">
        <v>6917</v>
      </c>
      <c r="D3622" s="6">
        <v>5000</v>
      </c>
      <c r="E3622" s="8">
        <v>6300</v>
      </c>
      <c r="F3622" t="s">
        <v>8218</v>
      </c>
      <c r="G3622" t="s">
        <v>8223</v>
      </c>
      <c r="H3622" t="s">
        <v>8245</v>
      </c>
      <c r="I3622">
        <v>1435611438</v>
      </c>
      <c r="J3622">
        <v>1433019438</v>
      </c>
      <c r="K3622" t="b">
        <v>0</v>
      </c>
      <c r="L3622">
        <v>93</v>
      </c>
      <c r="M3622" t="b">
        <v>1</v>
      </c>
      <c r="N3622" t="s">
        <v>8269</v>
      </c>
      <c r="O3622" s="12">
        <f t="shared" si="280"/>
        <v>126</v>
      </c>
      <c r="P3622">
        <f t="shared" si="281"/>
        <v>67.739999999999995</v>
      </c>
      <c r="Q3622" s="14" t="s">
        <v>8308</v>
      </c>
      <c r="R3622" t="s">
        <v>8309</v>
      </c>
      <c r="S3622" s="20">
        <f t="shared" si="282"/>
        <v>42154.873124999998</v>
      </c>
      <c r="T3622" s="20">
        <f t="shared" si="283"/>
        <v>42184.873124999998</v>
      </c>
      <c r="U3622">
        <f t="shared" si="284"/>
        <v>2015</v>
      </c>
    </row>
    <row r="3623" spans="1:21" ht="45" hidden="1" x14ac:dyDescent="0.25">
      <c r="A3623">
        <v>2852</v>
      </c>
      <c r="B3623" s="3" t="s">
        <v>2852</v>
      </c>
      <c r="C3623" s="10" t="s">
        <v>6962</v>
      </c>
      <c r="D3623" s="6">
        <v>5000</v>
      </c>
      <c r="E3623" s="8">
        <v>95</v>
      </c>
      <c r="F3623" t="s">
        <v>8220</v>
      </c>
      <c r="G3623" t="s">
        <v>8223</v>
      </c>
      <c r="H3623" t="s">
        <v>8245</v>
      </c>
      <c r="I3623">
        <v>1403312703</v>
      </c>
      <c r="J3623">
        <v>1400720703</v>
      </c>
      <c r="K3623" t="b">
        <v>0</v>
      </c>
      <c r="L3623">
        <v>6</v>
      </c>
      <c r="M3623" t="b">
        <v>0</v>
      </c>
      <c r="N3623" t="s">
        <v>8269</v>
      </c>
      <c r="O3623" s="12">
        <f t="shared" si="280"/>
        <v>2</v>
      </c>
      <c r="P3623">
        <f t="shared" si="281"/>
        <v>15.83</v>
      </c>
      <c r="Q3623" s="14" t="s">
        <v>8308</v>
      </c>
      <c r="R3623" t="s">
        <v>8309</v>
      </c>
      <c r="S3623" s="20">
        <f t="shared" si="282"/>
        <v>41781.045173611114</v>
      </c>
      <c r="T3623" s="20">
        <f t="shared" si="283"/>
        <v>41811.045173611114</v>
      </c>
      <c r="U3623">
        <f t="shared" si="284"/>
        <v>2014</v>
      </c>
    </row>
    <row r="3624" spans="1:21" ht="45" hidden="1" x14ac:dyDescent="0.25">
      <c r="A3624">
        <v>2866</v>
      </c>
      <c r="B3624" s="3" t="s">
        <v>2866</v>
      </c>
      <c r="C3624" s="10" t="s">
        <v>6976</v>
      </c>
      <c r="D3624" s="6">
        <v>5000</v>
      </c>
      <c r="E3624" s="8">
        <v>45</v>
      </c>
      <c r="F3624" t="s">
        <v>8220</v>
      </c>
      <c r="G3624" t="s">
        <v>8223</v>
      </c>
      <c r="H3624" t="s">
        <v>8245</v>
      </c>
      <c r="I3624">
        <v>1476482400</v>
      </c>
      <c r="J3624">
        <v>1473893721</v>
      </c>
      <c r="K3624" t="b">
        <v>0</v>
      </c>
      <c r="L3624">
        <v>2</v>
      </c>
      <c r="M3624" t="b">
        <v>0</v>
      </c>
      <c r="N3624" t="s">
        <v>8269</v>
      </c>
      <c r="O3624" s="12">
        <f t="shared" si="280"/>
        <v>1</v>
      </c>
      <c r="P3624">
        <f t="shared" si="281"/>
        <v>22.5</v>
      </c>
      <c r="Q3624" s="14" t="s">
        <v>8308</v>
      </c>
      <c r="R3624" t="s">
        <v>8309</v>
      </c>
      <c r="S3624" s="20">
        <f t="shared" si="282"/>
        <v>42627.955104166671</v>
      </c>
      <c r="T3624" s="20">
        <f t="shared" si="283"/>
        <v>42657.916666666672</v>
      </c>
      <c r="U3624">
        <f t="shared" si="284"/>
        <v>2016</v>
      </c>
    </row>
    <row r="3625" spans="1:21" ht="60" hidden="1" x14ac:dyDescent="0.25">
      <c r="A3625">
        <v>2870</v>
      </c>
      <c r="B3625" s="3" t="s">
        <v>2870</v>
      </c>
      <c r="C3625" s="10" t="s">
        <v>6980</v>
      </c>
      <c r="D3625" s="6">
        <v>5000</v>
      </c>
      <c r="E3625" s="8">
        <v>750</v>
      </c>
      <c r="F3625" t="s">
        <v>8220</v>
      </c>
      <c r="G3625" t="s">
        <v>8223</v>
      </c>
      <c r="H3625" t="s">
        <v>8245</v>
      </c>
      <c r="I3625">
        <v>1400301165</v>
      </c>
      <c r="J3625">
        <v>1397709165</v>
      </c>
      <c r="K3625" t="b">
        <v>0</v>
      </c>
      <c r="L3625">
        <v>9</v>
      </c>
      <c r="M3625" t="b">
        <v>0</v>
      </c>
      <c r="N3625" t="s">
        <v>8269</v>
      </c>
      <c r="O3625" s="12">
        <f t="shared" si="280"/>
        <v>15</v>
      </c>
      <c r="P3625">
        <f t="shared" si="281"/>
        <v>83.33</v>
      </c>
      <c r="Q3625" s="14" t="s">
        <v>8308</v>
      </c>
      <c r="R3625" t="s">
        <v>8309</v>
      </c>
      <c r="S3625" s="20">
        <f t="shared" si="282"/>
        <v>41746.189409722225</v>
      </c>
      <c r="T3625" s="20">
        <f t="shared" si="283"/>
        <v>41776.189409722225</v>
      </c>
      <c r="U3625">
        <f t="shared" si="284"/>
        <v>2014</v>
      </c>
    </row>
    <row r="3626" spans="1:21" ht="60" hidden="1" x14ac:dyDescent="0.25">
      <c r="A3626">
        <v>2874</v>
      </c>
      <c r="B3626" s="3" t="s">
        <v>2874</v>
      </c>
      <c r="C3626" s="10" t="s">
        <v>6984</v>
      </c>
      <c r="D3626" s="6">
        <v>5000</v>
      </c>
      <c r="E3626" s="8">
        <v>271</v>
      </c>
      <c r="F3626" t="s">
        <v>8220</v>
      </c>
      <c r="G3626" t="s">
        <v>8223</v>
      </c>
      <c r="H3626" t="s">
        <v>8245</v>
      </c>
      <c r="I3626">
        <v>1484684186</v>
      </c>
      <c r="J3626">
        <v>1482092186</v>
      </c>
      <c r="K3626" t="b">
        <v>0</v>
      </c>
      <c r="L3626">
        <v>3</v>
      </c>
      <c r="M3626" t="b">
        <v>0</v>
      </c>
      <c r="N3626" t="s">
        <v>8269</v>
      </c>
      <c r="O3626" s="12">
        <f t="shared" si="280"/>
        <v>5</v>
      </c>
      <c r="P3626">
        <f t="shared" si="281"/>
        <v>90.33</v>
      </c>
      <c r="Q3626" s="14" t="s">
        <v>8308</v>
      </c>
      <c r="R3626" t="s">
        <v>8309</v>
      </c>
      <c r="S3626" s="20">
        <f t="shared" si="282"/>
        <v>42722.84474537037</v>
      </c>
      <c r="T3626" s="20">
        <f t="shared" si="283"/>
        <v>42752.84474537037</v>
      </c>
      <c r="U3626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10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80"/>
        <v>103</v>
      </c>
      <c r="P3627">
        <f t="shared" si="281"/>
        <v>39.49</v>
      </c>
      <c r="Q3627" s="14" t="s">
        <v>8308</v>
      </c>
      <c r="R3627" t="s">
        <v>8309</v>
      </c>
      <c r="S3627" s="20">
        <f t="shared" si="282"/>
        <v>42157.652511574073</v>
      </c>
      <c r="T3627" s="20">
        <f t="shared" si="283"/>
        <v>42187.652511574073</v>
      </c>
      <c r="U3627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10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80"/>
        <v>102</v>
      </c>
      <c r="P3628">
        <f t="shared" si="281"/>
        <v>84.85</v>
      </c>
      <c r="Q3628" s="14" t="s">
        <v>8308</v>
      </c>
      <c r="R3628" t="s">
        <v>8309</v>
      </c>
      <c r="S3628" s="20">
        <f t="shared" si="282"/>
        <v>41846.667326388888</v>
      </c>
      <c r="T3628" s="20">
        <f t="shared" si="283"/>
        <v>41867.667326388888</v>
      </c>
      <c r="U3628">
        <f t="shared" si="284"/>
        <v>2014</v>
      </c>
    </row>
    <row r="3629" spans="1:21" ht="30" hidden="1" x14ac:dyDescent="0.25">
      <c r="A3629">
        <v>2893</v>
      </c>
      <c r="B3629" s="3" t="s">
        <v>2893</v>
      </c>
      <c r="C3629" s="10" t="s">
        <v>7003</v>
      </c>
      <c r="D3629" s="6">
        <v>5000</v>
      </c>
      <c r="E3629" s="8">
        <v>25</v>
      </c>
      <c r="F3629" t="s">
        <v>8220</v>
      </c>
      <c r="G3629" t="s">
        <v>8223</v>
      </c>
      <c r="H3629" t="s">
        <v>8245</v>
      </c>
      <c r="I3629">
        <v>1420768800</v>
      </c>
      <c r="J3629">
        <v>1415644395</v>
      </c>
      <c r="K3629" t="b">
        <v>0</v>
      </c>
      <c r="L3629">
        <v>2</v>
      </c>
      <c r="M3629" t="b">
        <v>0</v>
      </c>
      <c r="N3629" t="s">
        <v>8269</v>
      </c>
      <c r="O3629" s="12">
        <f t="shared" si="280"/>
        <v>1</v>
      </c>
      <c r="P3629">
        <f t="shared" si="281"/>
        <v>12.5</v>
      </c>
      <c r="Q3629" s="14" t="s">
        <v>8308</v>
      </c>
      <c r="R3629" t="s">
        <v>8309</v>
      </c>
      <c r="S3629" s="20">
        <f t="shared" si="282"/>
        <v>41953.773090277777</v>
      </c>
      <c r="T3629" s="20">
        <f t="shared" si="283"/>
        <v>42013.083333333328</v>
      </c>
      <c r="U3629">
        <f t="shared" si="284"/>
        <v>2014</v>
      </c>
    </row>
    <row r="3630" spans="1:21" ht="60" hidden="1" x14ac:dyDescent="0.25">
      <c r="A3630">
        <v>3628</v>
      </c>
      <c r="B3630" s="3" t="s">
        <v>3626</v>
      </c>
      <c r="C3630" s="10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80"/>
        <v>0</v>
      </c>
      <c r="P3630">
        <f t="shared" si="281"/>
        <v>0</v>
      </c>
      <c r="Q3630" s="14" t="s">
        <v>8308</v>
      </c>
      <c r="R3630" t="s">
        <v>8311</v>
      </c>
      <c r="S3630" s="20">
        <f t="shared" si="282"/>
        <v>42291.833287037036</v>
      </c>
      <c r="T3630" s="20">
        <f t="shared" si="283"/>
        <v>42351.874953703707</v>
      </c>
      <c r="U3630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10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80"/>
        <v>0</v>
      </c>
      <c r="P3631">
        <f t="shared" si="281"/>
        <v>1</v>
      </c>
      <c r="Q3631" s="14" t="s">
        <v>8308</v>
      </c>
      <c r="R3631" t="s">
        <v>8311</v>
      </c>
      <c r="S3631" s="20">
        <f t="shared" si="282"/>
        <v>42437.094490740739</v>
      </c>
      <c r="T3631" s="20">
        <f t="shared" si="283"/>
        <v>42495.708333333328</v>
      </c>
      <c r="U3631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10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80"/>
        <v>0</v>
      </c>
      <c r="P3632">
        <f t="shared" si="281"/>
        <v>1</v>
      </c>
      <c r="Q3632" s="14" t="s">
        <v>8308</v>
      </c>
      <c r="R3632" t="s">
        <v>8311</v>
      </c>
      <c r="S3632" s="20">
        <f t="shared" si="282"/>
        <v>41942.84710648148</v>
      </c>
      <c r="T3632" s="20">
        <f t="shared" si="283"/>
        <v>41972.888773148152</v>
      </c>
      <c r="U363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10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80"/>
        <v>51</v>
      </c>
      <c r="P3633">
        <f t="shared" si="281"/>
        <v>147.88</v>
      </c>
      <c r="Q3633" s="14" t="s">
        <v>8308</v>
      </c>
      <c r="R3633" t="s">
        <v>8311</v>
      </c>
      <c r="S3633" s="20">
        <f t="shared" si="282"/>
        <v>41880.753437499996</v>
      </c>
      <c r="T3633" s="20">
        <f t="shared" si="283"/>
        <v>41905.165972222225</v>
      </c>
      <c r="U3633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10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80"/>
        <v>20</v>
      </c>
      <c r="P3634">
        <f t="shared" si="281"/>
        <v>100</v>
      </c>
      <c r="Q3634" s="14" t="s">
        <v>8308</v>
      </c>
      <c r="R3634" t="s">
        <v>8311</v>
      </c>
      <c r="S3634" s="20">
        <f t="shared" si="282"/>
        <v>41946.936909722222</v>
      </c>
      <c r="T3634" s="20">
        <f t="shared" si="283"/>
        <v>41966.936909722222</v>
      </c>
      <c r="U3634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10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80"/>
        <v>35</v>
      </c>
      <c r="P3635">
        <f t="shared" si="281"/>
        <v>56.84</v>
      </c>
      <c r="Q3635" s="14" t="s">
        <v>8308</v>
      </c>
      <c r="R3635" t="s">
        <v>8311</v>
      </c>
      <c r="S3635" s="20">
        <f t="shared" si="282"/>
        <v>42649.623460648145</v>
      </c>
      <c r="T3635" s="20">
        <f t="shared" si="283"/>
        <v>42693.041666666672</v>
      </c>
      <c r="U3635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10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80"/>
        <v>4</v>
      </c>
      <c r="P3636">
        <f t="shared" si="281"/>
        <v>176.94</v>
      </c>
      <c r="Q3636" s="14" t="s">
        <v>8308</v>
      </c>
      <c r="R3636" t="s">
        <v>8311</v>
      </c>
      <c r="S3636" s="20">
        <f t="shared" si="282"/>
        <v>42701.166365740741</v>
      </c>
      <c r="T3636" s="20">
        <f t="shared" si="283"/>
        <v>42749.165972222225</v>
      </c>
      <c r="U3636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10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80"/>
        <v>36</v>
      </c>
      <c r="P3637">
        <f t="shared" si="281"/>
        <v>127.6</v>
      </c>
      <c r="Q3637" s="14" t="s">
        <v>8308</v>
      </c>
      <c r="R3637" t="s">
        <v>8311</v>
      </c>
      <c r="S3637" s="20">
        <f t="shared" si="282"/>
        <v>42450.88282407407</v>
      </c>
      <c r="T3637" s="20">
        <f t="shared" si="283"/>
        <v>42480.88282407407</v>
      </c>
      <c r="U3637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10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80"/>
        <v>0</v>
      </c>
      <c r="P3638">
        <f t="shared" si="281"/>
        <v>0</v>
      </c>
      <c r="Q3638" s="14" t="s">
        <v>8308</v>
      </c>
      <c r="R3638" t="s">
        <v>8311</v>
      </c>
      <c r="S3638" s="20">
        <f t="shared" si="282"/>
        <v>42226.694780092599</v>
      </c>
      <c r="T3638" s="20">
        <f t="shared" si="283"/>
        <v>42261.694780092599</v>
      </c>
      <c r="U3638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10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80"/>
        <v>31</v>
      </c>
      <c r="P3639">
        <f t="shared" si="281"/>
        <v>66.14</v>
      </c>
      <c r="Q3639" s="14" t="s">
        <v>8308</v>
      </c>
      <c r="R3639" t="s">
        <v>8311</v>
      </c>
      <c r="S3639" s="20">
        <f t="shared" si="282"/>
        <v>41975.700636574074</v>
      </c>
      <c r="T3639" s="20">
        <f t="shared" si="283"/>
        <v>42005.700636574074</v>
      </c>
      <c r="U3639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10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80"/>
        <v>7</v>
      </c>
      <c r="P3640">
        <f t="shared" si="281"/>
        <v>108</v>
      </c>
      <c r="Q3640" s="14" t="s">
        <v>8308</v>
      </c>
      <c r="R3640" t="s">
        <v>8311</v>
      </c>
      <c r="S3640" s="20">
        <f t="shared" si="282"/>
        <v>42053.672824074078</v>
      </c>
      <c r="T3640" s="20">
        <f t="shared" si="283"/>
        <v>42113.631157407406</v>
      </c>
      <c r="U3640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10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80"/>
        <v>0</v>
      </c>
      <c r="P3641">
        <f t="shared" si="281"/>
        <v>1</v>
      </c>
      <c r="Q3641" s="14" t="s">
        <v>8308</v>
      </c>
      <c r="R3641" t="s">
        <v>8311</v>
      </c>
      <c r="S3641" s="20">
        <f t="shared" si="282"/>
        <v>42590.677152777775</v>
      </c>
      <c r="T3641" s="20">
        <f t="shared" si="283"/>
        <v>42650.632638888885</v>
      </c>
      <c r="U3641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10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80"/>
        <v>6</v>
      </c>
      <c r="P3642">
        <f t="shared" si="281"/>
        <v>18.329999999999998</v>
      </c>
      <c r="Q3642" s="14" t="s">
        <v>8308</v>
      </c>
      <c r="R3642" t="s">
        <v>8311</v>
      </c>
      <c r="S3642" s="20">
        <f t="shared" si="282"/>
        <v>42104.781597222223</v>
      </c>
      <c r="T3642" s="20">
        <f t="shared" si="283"/>
        <v>42134.781597222223</v>
      </c>
      <c r="U364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10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80"/>
        <v>0</v>
      </c>
      <c r="P3643">
        <f t="shared" si="281"/>
        <v>0</v>
      </c>
      <c r="Q3643" s="14" t="s">
        <v>8308</v>
      </c>
      <c r="R3643" t="s">
        <v>8311</v>
      </c>
      <c r="S3643" s="20">
        <f t="shared" si="282"/>
        <v>41899.627071759263</v>
      </c>
      <c r="T3643" s="20">
        <f t="shared" si="283"/>
        <v>41917.208333333336</v>
      </c>
      <c r="U3643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10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80"/>
        <v>2</v>
      </c>
      <c r="P3644">
        <f t="shared" si="281"/>
        <v>7.5</v>
      </c>
      <c r="Q3644" s="14" t="s">
        <v>8308</v>
      </c>
      <c r="R3644" t="s">
        <v>8311</v>
      </c>
      <c r="S3644" s="20">
        <f t="shared" si="282"/>
        <v>42297.816284722227</v>
      </c>
      <c r="T3644" s="20">
        <f t="shared" si="283"/>
        <v>42338.708333333328</v>
      </c>
      <c r="U3644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10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80"/>
        <v>0</v>
      </c>
      <c r="P3645">
        <f t="shared" si="281"/>
        <v>0</v>
      </c>
      <c r="Q3645" s="14" t="s">
        <v>8308</v>
      </c>
      <c r="R3645" t="s">
        <v>8311</v>
      </c>
      <c r="S3645" s="20">
        <f t="shared" si="282"/>
        <v>42285.143969907411</v>
      </c>
      <c r="T3645" s="20">
        <f t="shared" si="283"/>
        <v>42325.185636574075</v>
      </c>
      <c r="U3645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10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80"/>
        <v>16</v>
      </c>
      <c r="P3646">
        <f t="shared" si="281"/>
        <v>68.42</v>
      </c>
      <c r="Q3646" s="14" t="s">
        <v>8308</v>
      </c>
      <c r="R3646" t="s">
        <v>8311</v>
      </c>
      <c r="S3646" s="20">
        <f t="shared" si="282"/>
        <v>42409.241747685184</v>
      </c>
      <c r="T3646" s="20">
        <f t="shared" si="283"/>
        <v>42437.207638888889</v>
      </c>
      <c r="U3646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10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80"/>
        <v>0</v>
      </c>
      <c r="P3647">
        <f t="shared" si="281"/>
        <v>1</v>
      </c>
      <c r="Q3647" s="14" t="s">
        <v>8308</v>
      </c>
      <c r="R3647" t="s">
        <v>8311</v>
      </c>
      <c r="S3647" s="20">
        <f t="shared" si="282"/>
        <v>42665.970347222217</v>
      </c>
      <c r="T3647" s="20">
        <f t="shared" si="283"/>
        <v>42696.012013888889</v>
      </c>
      <c r="U3647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10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80"/>
        <v>5</v>
      </c>
      <c r="P3648">
        <f t="shared" si="281"/>
        <v>60.13</v>
      </c>
      <c r="Q3648" s="14" t="s">
        <v>8308</v>
      </c>
      <c r="R3648" t="s">
        <v>8311</v>
      </c>
      <c r="S3648" s="20">
        <f t="shared" si="282"/>
        <v>42140.421319444446</v>
      </c>
      <c r="T3648" s="20">
        <f t="shared" si="283"/>
        <v>42171.979166666672</v>
      </c>
      <c r="U3648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10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80"/>
        <v>6</v>
      </c>
      <c r="P3649">
        <f t="shared" si="281"/>
        <v>15</v>
      </c>
      <c r="Q3649" s="14" t="s">
        <v>8308</v>
      </c>
      <c r="R3649" t="s">
        <v>8311</v>
      </c>
      <c r="S3649" s="20">
        <f t="shared" si="282"/>
        <v>42598.749155092592</v>
      </c>
      <c r="T3649" s="20">
        <f t="shared" si="283"/>
        <v>42643.749155092592</v>
      </c>
      <c r="U3649">
        <f t="shared" si="284"/>
        <v>2016</v>
      </c>
    </row>
    <row r="3650" spans="1:21" ht="60" hidden="1" x14ac:dyDescent="0.25">
      <c r="A3650">
        <v>2903</v>
      </c>
      <c r="B3650" s="3" t="s">
        <v>2903</v>
      </c>
      <c r="C3650" s="10" t="s">
        <v>7013</v>
      </c>
      <c r="D3650" s="6">
        <v>5000</v>
      </c>
      <c r="E3650" s="8">
        <v>39</v>
      </c>
      <c r="F3650" t="s">
        <v>8220</v>
      </c>
      <c r="G3650" t="s">
        <v>8223</v>
      </c>
      <c r="H3650" t="s">
        <v>8245</v>
      </c>
      <c r="I3650">
        <v>1441771218</v>
      </c>
      <c r="J3650">
        <v>1436587218</v>
      </c>
      <c r="K3650" t="b">
        <v>0</v>
      </c>
      <c r="L3650">
        <v>4</v>
      </c>
      <c r="M3650" t="b">
        <v>0</v>
      </c>
      <c r="N3650" t="s">
        <v>8269</v>
      </c>
      <c r="O3650" s="12">
        <f t="shared" ref="O3650:O3713" si="285">ROUND(E3650/D3650*100,0)</f>
        <v>1</v>
      </c>
      <c r="P3650">
        <f t="shared" ref="P3650:P3713" si="286">IFERROR(ROUND(E3650/L3650,2),0)</f>
        <v>9.75</v>
      </c>
      <c r="Q3650" s="14" t="s">
        <v>8308</v>
      </c>
      <c r="R3650" t="s">
        <v>8309</v>
      </c>
      <c r="S3650" s="20">
        <f t="shared" ref="S3650:S3713" si="287">(((J3650/60)/60)/24)+DATE(1970,1,1)</f>
        <v>42196.166874999995</v>
      </c>
      <c r="T3650" s="20">
        <f t="shared" ref="T3650:T3713" si="288">(((I3650/60)/60)/24)+DATE(1970,1,1)</f>
        <v>42256.166874999995</v>
      </c>
      <c r="U3650">
        <f t="shared" si="284"/>
        <v>2015</v>
      </c>
    </row>
    <row r="3651" spans="1:21" ht="45" hidden="1" x14ac:dyDescent="0.25">
      <c r="A3651">
        <v>3649</v>
      </c>
      <c r="B3651" s="3" t="s">
        <v>3647</v>
      </c>
      <c r="C3651" s="10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si="285"/>
        <v>104</v>
      </c>
      <c r="P3651">
        <f t="shared" si="286"/>
        <v>97.5</v>
      </c>
      <c r="Q3651" s="14" t="s">
        <v>8308</v>
      </c>
      <c r="R3651" t="s">
        <v>8309</v>
      </c>
      <c r="S3651" s="20">
        <f t="shared" si="287"/>
        <v>41780.712893518517</v>
      </c>
      <c r="T3651" s="20">
        <f t="shared" si="288"/>
        <v>41806.712893518517</v>
      </c>
      <c r="U3651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10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85"/>
        <v>100</v>
      </c>
      <c r="P3652">
        <f t="shared" si="286"/>
        <v>29.41</v>
      </c>
      <c r="Q3652" s="14" t="s">
        <v>8308</v>
      </c>
      <c r="R3652" t="s">
        <v>8309</v>
      </c>
      <c r="S3652" s="20">
        <f t="shared" si="287"/>
        <v>42381.478981481487</v>
      </c>
      <c r="T3652" s="20">
        <f t="shared" si="288"/>
        <v>42402.478981481487</v>
      </c>
      <c r="U3652">
        <f t="shared" si="289"/>
        <v>2016</v>
      </c>
    </row>
    <row r="3653" spans="1:21" ht="45" hidden="1" x14ac:dyDescent="0.25">
      <c r="A3653">
        <v>2918</v>
      </c>
      <c r="B3653" s="3" t="s">
        <v>2918</v>
      </c>
      <c r="C3653" s="10" t="s">
        <v>7028</v>
      </c>
      <c r="D3653" s="6">
        <v>5000</v>
      </c>
      <c r="E3653" s="8">
        <v>1362</v>
      </c>
      <c r="F3653" t="s">
        <v>8220</v>
      </c>
      <c r="G3653" t="s">
        <v>8223</v>
      </c>
      <c r="H3653" t="s">
        <v>8245</v>
      </c>
      <c r="I3653">
        <v>1446131207</v>
      </c>
      <c r="J3653">
        <v>1443712007</v>
      </c>
      <c r="K3653" t="b">
        <v>0</v>
      </c>
      <c r="L3653">
        <v>20</v>
      </c>
      <c r="M3653" t="b">
        <v>0</v>
      </c>
      <c r="N3653" t="s">
        <v>8269</v>
      </c>
      <c r="O3653" s="12">
        <f t="shared" si="285"/>
        <v>27</v>
      </c>
      <c r="P3653">
        <f t="shared" si="286"/>
        <v>68.099999999999994</v>
      </c>
      <c r="Q3653" s="14" t="s">
        <v>8308</v>
      </c>
      <c r="R3653" t="s">
        <v>8309</v>
      </c>
      <c r="S3653" s="20">
        <f t="shared" si="287"/>
        <v>42278.629710648151</v>
      </c>
      <c r="T3653" s="20">
        <f t="shared" si="288"/>
        <v>42306.629710648151</v>
      </c>
      <c r="U3653">
        <f t="shared" si="289"/>
        <v>2015</v>
      </c>
    </row>
    <row r="3654" spans="1:21" ht="60" hidden="1" x14ac:dyDescent="0.25">
      <c r="A3654">
        <v>3652</v>
      </c>
      <c r="B3654" s="3" t="s">
        <v>2867</v>
      </c>
      <c r="C3654" s="10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85"/>
        <v>251</v>
      </c>
      <c r="P3654">
        <f t="shared" si="286"/>
        <v>44.24</v>
      </c>
      <c r="Q3654" s="14" t="s">
        <v>8308</v>
      </c>
      <c r="R3654" t="s">
        <v>8309</v>
      </c>
      <c r="S3654" s="20">
        <f t="shared" si="287"/>
        <v>42596.644699074073</v>
      </c>
      <c r="T3654" s="20">
        <f t="shared" si="288"/>
        <v>42607.165972222225</v>
      </c>
      <c r="U3654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10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85"/>
        <v>101</v>
      </c>
      <c r="P3655">
        <f t="shared" si="286"/>
        <v>60.91</v>
      </c>
      <c r="Q3655" s="14" t="s">
        <v>8308</v>
      </c>
      <c r="R3655" t="s">
        <v>8309</v>
      </c>
      <c r="S3655" s="20">
        <f t="shared" si="287"/>
        <v>42191.363506944443</v>
      </c>
      <c r="T3655" s="20">
        <f t="shared" si="288"/>
        <v>42221.363506944443</v>
      </c>
      <c r="U3655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10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85"/>
        <v>174</v>
      </c>
      <c r="P3656">
        <f t="shared" si="286"/>
        <v>68.84</v>
      </c>
      <c r="Q3656" s="14" t="s">
        <v>8308</v>
      </c>
      <c r="R3656" t="s">
        <v>8309</v>
      </c>
      <c r="S3656" s="20">
        <f t="shared" si="287"/>
        <v>42440.416504629626</v>
      </c>
      <c r="T3656" s="20">
        <f t="shared" si="288"/>
        <v>42463.708333333328</v>
      </c>
      <c r="U3656">
        <f t="shared" si="289"/>
        <v>2016</v>
      </c>
    </row>
    <row r="3657" spans="1:21" ht="60" x14ac:dyDescent="0.25">
      <c r="A3657">
        <v>2961</v>
      </c>
      <c r="B3657" s="3" t="s">
        <v>2961</v>
      </c>
      <c r="C3657" s="10" t="s">
        <v>7071</v>
      </c>
      <c r="D3657" s="6">
        <v>5000</v>
      </c>
      <c r="E3657" s="8">
        <v>5481</v>
      </c>
      <c r="F3657" t="s">
        <v>8218</v>
      </c>
      <c r="G3657" t="s">
        <v>8223</v>
      </c>
      <c r="H3657" t="s">
        <v>8245</v>
      </c>
      <c r="I3657">
        <v>1427342400</v>
      </c>
      <c r="J3657">
        <v>1424927159</v>
      </c>
      <c r="K3657" t="b">
        <v>0</v>
      </c>
      <c r="L3657">
        <v>108</v>
      </c>
      <c r="M3657" t="b">
        <v>1</v>
      </c>
      <c r="N3657" t="s">
        <v>8269</v>
      </c>
      <c r="O3657" s="12">
        <f t="shared" si="285"/>
        <v>110</v>
      </c>
      <c r="P3657">
        <f t="shared" si="286"/>
        <v>50.75</v>
      </c>
      <c r="Q3657" s="14" t="s">
        <v>8308</v>
      </c>
      <c r="R3657" t="s">
        <v>8309</v>
      </c>
      <c r="S3657" s="20">
        <f t="shared" si="287"/>
        <v>42061.212488425925</v>
      </c>
      <c r="T3657" s="20">
        <f t="shared" si="288"/>
        <v>42089.166666666672</v>
      </c>
      <c r="U3657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10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85"/>
        <v>106</v>
      </c>
      <c r="P3658">
        <f t="shared" si="286"/>
        <v>115.02</v>
      </c>
      <c r="Q3658" s="14" t="s">
        <v>8308</v>
      </c>
      <c r="R3658" t="s">
        <v>8309</v>
      </c>
      <c r="S3658" s="20">
        <f t="shared" si="287"/>
        <v>42737.910138888896</v>
      </c>
      <c r="T3658" s="20">
        <f t="shared" si="288"/>
        <v>42767.957638888889</v>
      </c>
      <c r="U3658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10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85"/>
        <v>111</v>
      </c>
      <c r="P3659">
        <f t="shared" si="286"/>
        <v>110.75</v>
      </c>
      <c r="Q3659" s="14" t="s">
        <v>8308</v>
      </c>
      <c r="R3659" t="s">
        <v>8309</v>
      </c>
      <c r="S3659" s="20">
        <f t="shared" si="287"/>
        <v>42499.629849537043</v>
      </c>
      <c r="T3659" s="20">
        <f t="shared" si="288"/>
        <v>42522.904166666667</v>
      </c>
      <c r="U3659">
        <f t="shared" si="289"/>
        <v>2016</v>
      </c>
    </row>
    <row r="3660" spans="1:21" ht="60" x14ac:dyDescent="0.25">
      <c r="A3660">
        <v>2964</v>
      </c>
      <c r="B3660" s="3" t="s">
        <v>2964</v>
      </c>
      <c r="C3660" s="10" t="s">
        <v>7074</v>
      </c>
      <c r="D3660" s="6">
        <v>5000</v>
      </c>
      <c r="E3660" s="8">
        <v>5035.6899999999996</v>
      </c>
      <c r="F3660" t="s">
        <v>8218</v>
      </c>
      <c r="G3660" t="s">
        <v>8223</v>
      </c>
      <c r="H3660" t="s">
        <v>8245</v>
      </c>
      <c r="I3660">
        <v>1407360720</v>
      </c>
      <c r="J3660">
        <v>1404769819</v>
      </c>
      <c r="K3660" t="b">
        <v>0</v>
      </c>
      <c r="L3660">
        <v>196</v>
      </c>
      <c r="M3660" t="b">
        <v>1</v>
      </c>
      <c r="N3660" t="s">
        <v>8269</v>
      </c>
      <c r="O3660" s="12">
        <f t="shared" si="285"/>
        <v>101</v>
      </c>
      <c r="P3660">
        <f t="shared" si="286"/>
        <v>25.69</v>
      </c>
      <c r="Q3660" s="14" t="s">
        <v>8308</v>
      </c>
      <c r="R3660" t="s">
        <v>8309</v>
      </c>
      <c r="S3660" s="20">
        <f t="shared" si="287"/>
        <v>41827.909942129627</v>
      </c>
      <c r="T3660" s="20">
        <f t="shared" si="288"/>
        <v>41857.897222222222</v>
      </c>
      <c r="U3660">
        <f t="shared" si="289"/>
        <v>2014</v>
      </c>
    </row>
    <row r="3661" spans="1:21" ht="45" x14ac:dyDescent="0.25">
      <c r="A3661">
        <v>2967</v>
      </c>
      <c r="B3661" s="3" t="s">
        <v>2967</v>
      </c>
      <c r="C3661" s="10" t="s">
        <v>7077</v>
      </c>
      <c r="D3661" s="6">
        <v>5000</v>
      </c>
      <c r="E3661" s="8">
        <v>5696</v>
      </c>
      <c r="F3661" t="s">
        <v>8218</v>
      </c>
      <c r="G3661" t="s">
        <v>8223</v>
      </c>
      <c r="H3661" t="s">
        <v>8245</v>
      </c>
      <c r="I3661">
        <v>1425872692</v>
      </c>
      <c r="J3661">
        <v>1423284292</v>
      </c>
      <c r="K3661" t="b">
        <v>0</v>
      </c>
      <c r="L3661">
        <v>71</v>
      </c>
      <c r="M3661" t="b">
        <v>1</v>
      </c>
      <c r="N3661" t="s">
        <v>8269</v>
      </c>
      <c r="O3661" s="12">
        <f t="shared" si="285"/>
        <v>114</v>
      </c>
      <c r="P3661">
        <f t="shared" si="286"/>
        <v>80.23</v>
      </c>
      <c r="Q3661" s="14" t="s">
        <v>8308</v>
      </c>
      <c r="R3661" t="s">
        <v>8309</v>
      </c>
      <c r="S3661" s="20">
        <f t="shared" si="287"/>
        <v>42042.197824074072</v>
      </c>
      <c r="T3661" s="20">
        <f t="shared" si="288"/>
        <v>42072.156157407408</v>
      </c>
      <c r="U3661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10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85"/>
        <v>100</v>
      </c>
      <c r="P3662">
        <f t="shared" si="286"/>
        <v>11.36</v>
      </c>
      <c r="Q3662" s="14" t="s">
        <v>8308</v>
      </c>
      <c r="R3662" t="s">
        <v>8309</v>
      </c>
      <c r="S3662" s="20">
        <f t="shared" si="287"/>
        <v>41971.881076388891</v>
      </c>
      <c r="T3662" s="20">
        <f t="shared" si="288"/>
        <v>41996.881076388891</v>
      </c>
      <c r="U3662">
        <f t="shared" si="289"/>
        <v>2014</v>
      </c>
    </row>
    <row r="3663" spans="1:21" ht="60" x14ac:dyDescent="0.25">
      <c r="A3663">
        <v>2973</v>
      </c>
      <c r="B3663" s="3" t="s">
        <v>2973</v>
      </c>
      <c r="C3663" s="10" t="s">
        <v>7083</v>
      </c>
      <c r="D3663" s="6">
        <v>5000</v>
      </c>
      <c r="E3663" s="8">
        <v>8740</v>
      </c>
      <c r="F3663" t="s">
        <v>8218</v>
      </c>
      <c r="G3663" t="s">
        <v>8223</v>
      </c>
      <c r="H3663" t="s">
        <v>8245</v>
      </c>
      <c r="I3663">
        <v>1451620800</v>
      </c>
      <c r="J3663">
        <v>1449171508</v>
      </c>
      <c r="K3663" t="b">
        <v>0</v>
      </c>
      <c r="L3663">
        <v>33</v>
      </c>
      <c r="M3663" t="b">
        <v>1</v>
      </c>
      <c r="N3663" t="s">
        <v>8269</v>
      </c>
      <c r="O3663" s="12">
        <f t="shared" si="285"/>
        <v>175</v>
      </c>
      <c r="P3663">
        <f t="shared" si="286"/>
        <v>264.85000000000002</v>
      </c>
      <c r="Q3663" s="14" t="s">
        <v>8308</v>
      </c>
      <c r="R3663" t="s">
        <v>8309</v>
      </c>
      <c r="S3663" s="20">
        <f t="shared" si="287"/>
        <v>42341.818379629629</v>
      </c>
      <c r="T3663" s="20">
        <f t="shared" si="288"/>
        <v>42370.166666666672</v>
      </c>
      <c r="U3663">
        <f t="shared" si="289"/>
        <v>2015</v>
      </c>
    </row>
    <row r="3664" spans="1:21" ht="60" hidden="1" x14ac:dyDescent="0.25">
      <c r="A3664">
        <v>3662</v>
      </c>
      <c r="B3664" s="3" t="s">
        <v>3659</v>
      </c>
      <c r="C3664" s="10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85"/>
        <v>101</v>
      </c>
      <c r="P3664">
        <f t="shared" si="286"/>
        <v>202.85</v>
      </c>
      <c r="Q3664" s="14" t="s">
        <v>8308</v>
      </c>
      <c r="R3664" t="s">
        <v>8309</v>
      </c>
      <c r="S3664" s="20">
        <f t="shared" si="287"/>
        <v>42064.220069444447</v>
      </c>
      <c r="T3664" s="20">
        <f t="shared" si="288"/>
        <v>42094.178402777776</v>
      </c>
      <c r="U3664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10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85"/>
        <v>104</v>
      </c>
      <c r="P3665">
        <f t="shared" si="286"/>
        <v>26</v>
      </c>
      <c r="Q3665" s="14" t="s">
        <v>8308</v>
      </c>
      <c r="R3665" t="s">
        <v>8309</v>
      </c>
      <c r="S3665" s="20">
        <f t="shared" si="287"/>
        <v>42665.451736111107</v>
      </c>
      <c r="T3665" s="20">
        <f t="shared" si="288"/>
        <v>42725.493402777778</v>
      </c>
      <c r="U3665">
        <f t="shared" si="289"/>
        <v>2016</v>
      </c>
    </row>
    <row r="3666" spans="1:21" ht="60" x14ac:dyDescent="0.25">
      <c r="A3666">
        <v>2974</v>
      </c>
      <c r="B3666" s="3" t="s">
        <v>2974</v>
      </c>
      <c r="C3666" s="10" t="s">
        <v>7084</v>
      </c>
      <c r="D3666" s="6">
        <v>5000</v>
      </c>
      <c r="E3666" s="8">
        <v>5100</v>
      </c>
      <c r="F3666" t="s">
        <v>8218</v>
      </c>
      <c r="G3666" t="s">
        <v>8223</v>
      </c>
      <c r="H3666" t="s">
        <v>8245</v>
      </c>
      <c r="I3666">
        <v>1411695300</v>
      </c>
      <c r="J3666">
        <v>1409275671</v>
      </c>
      <c r="K3666" t="b">
        <v>0</v>
      </c>
      <c r="L3666">
        <v>87</v>
      </c>
      <c r="M3666" t="b">
        <v>1</v>
      </c>
      <c r="N3666" t="s">
        <v>8269</v>
      </c>
      <c r="O3666" s="12">
        <f t="shared" si="285"/>
        <v>102</v>
      </c>
      <c r="P3666">
        <f t="shared" si="286"/>
        <v>58.62</v>
      </c>
      <c r="Q3666" s="14" t="s">
        <v>8308</v>
      </c>
      <c r="R3666" t="s">
        <v>8309</v>
      </c>
      <c r="S3666" s="20">
        <f t="shared" si="287"/>
        <v>41880.061006944445</v>
      </c>
      <c r="T3666" s="20">
        <f t="shared" si="288"/>
        <v>41908.065972222219</v>
      </c>
      <c r="U3666">
        <f t="shared" si="289"/>
        <v>2014</v>
      </c>
    </row>
    <row r="3667" spans="1:21" ht="60" hidden="1" x14ac:dyDescent="0.25">
      <c r="A3667">
        <v>3665</v>
      </c>
      <c r="B3667" s="3" t="s">
        <v>3662</v>
      </c>
      <c r="C3667" s="10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85"/>
        <v>115</v>
      </c>
      <c r="P3667">
        <f t="shared" si="286"/>
        <v>51</v>
      </c>
      <c r="Q3667" s="14" t="s">
        <v>8308</v>
      </c>
      <c r="R3667" t="s">
        <v>8309</v>
      </c>
      <c r="S3667" s="20">
        <f t="shared" si="287"/>
        <v>42294.808124999996</v>
      </c>
      <c r="T3667" s="20">
        <f t="shared" si="288"/>
        <v>42305.829166666663</v>
      </c>
      <c r="U3667">
        <f t="shared" si="289"/>
        <v>2015</v>
      </c>
    </row>
    <row r="3668" spans="1:21" ht="60" x14ac:dyDescent="0.25">
      <c r="A3668">
        <v>2979</v>
      </c>
      <c r="B3668" s="3" t="s">
        <v>2979</v>
      </c>
      <c r="C3668" s="10" t="s">
        <v>7089</v>
      </c>
      <c r="D3668" s="6">
        <v>5000</v>
      </c>
      <c r="E3668" s="8">
        <v>5070</v>
      </c>
      <c r="F3668" t="s">
        <v>8218</v>
      </c>
      <c r="G3668" t="s">
        <v>8223</v>
      </c>
      <c r="H3668" t="s">
        <v>8245</v>
      </c>
      <c r="I3668">
        <v>1420524000</v>
      </c>
      <c r="J3668">
        <v>1419104823</v>
      </c>
      <c r="K3668" t="b">
        <v>0</v>
      </c>
      <c r="L3668">
        <v>46</v>
      </c>
      <c r="M3668" t="b">
        <v>1</v>
      </c>
      <c r="N3668" t="s">
        <v>8269</v>
      </c>
      <c r="O3668" s="12">
        <f t="shared" si="285"/>
        <v>101</v>
      </c>
      <c r="P3668">
        <f t="shared" si="286"/>
        <v>110.22</v>
      </c>
      <c r="Q3668" s="14" t="s">
        <v>8308</v>
      </c>
      <c r="R3668" t="s">
        <v>8309</v>
      </c>
      <c r="S3668" s="20">
        <f t="shared" si="287"/>
        <v>41993.824340277773</v>
      </c>
      <c r="T3668" s="20">
        <f t="shared" si="288"/>
        <v>42010.25</v>
      </c>
      <c r="U3668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10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85"/>
        <v>103</v>
      </c>
      <c r="P3669">
        <f t="shared" si="286"/>
        <v>53.36</v>
      </c>
      <c r="Q3669" s="14" t="s">
        <v>8308</v>
      </c>
      <c r="R3669" t="s">
        <v>8309</v>
      </c>
      <c r="S3669" s="20">
        <f t="shared" si="287"/>
        <v>42173.970127314817</v>
      </c>
      <c r="T3669" s="20">
        <f t="shared" si="288"/>
        <v>42203.970127314817</v>
      </c>
      <c r="U3669">
        <f t="shared" si="289"/>
        <v>2015</v>
      </c>
    </row>
    <row r="3670" spans="1:21" ht="30" x14ac:dyDescent="0.25">
      <c r="A3670">
        <v>3158</v>
      </c>
      <c r="B3670" s="3" t="s">
        <v>3158</v>
      </c>
      <c r="C3670" s="10" t="s">
        <v>7268</v>
      </c>
      <c r="D3670" s="6">
        <v>5000</v>
      </c>
      <c r="E3670" s="8">
        <v>5700</v>
      </c>
      <c r="F3670" t="s">
        <v>8218</v>
      </c>
      <c r="G3670" t="s">
        <v>8223</v>
      </c>
      <c r="H3670" t="s">
        <v>8245</v>
      </c>
      <c r="I3670">
        <v>1374523752</v>
      </c>
      <c r="J3670">
        <v>1371931752</v>
      </c>
      <c r="K3670" t="b">
        <v>1</v>
      </c>
      <c r="L3670">
        <v>69</v>
      </c>
      <c r="M3670" t="b">
        <v>1</v>
      </c>
      <c r="N3670" t="s">
        <v>8269</v>
      </c>
      <c r="O3670" s="12">
        <f t="shared" si="285"/>
        <v>114</v>
      </c>
      <c r="P3670">
        <f t="shared" si="286"/>
        <v>82.61</v>
      </c>
      <c r="Q3670" s="14" t="s">
        <v>8308</v>
      </c>
      <c r="R3670" t="s">
        <v>8309</v>
      </c>
      <c r="S3670" s="20">
        <f t="shared" si="287"/>
        <v>41447.839722222219</v>
      </c>
      <c r="T3670" s="20">
        <f t="shared" si="288"/>
        <v>41477.839722222219</v>
      </c>
      <c r="U3670">
        <f t="shared" si="289"/>
        <v>2013</v>
      </c>
    </row>
    <row r="3671" spans="1:21" ht="60" hidden="1" x14ac:dyDescent="0.25">
      <c r="A3671">
        <v>3669</v>
      </c>
      <c r="B3671" s="3" t="s">
        <v>3666</v>
      </c>
      <c r="C3671" s="10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85"/>
        <v>138</v>
      </c>
      <c r="P3671">
        <f t="shared" si="286"/>
        <v>81.290000000000006</v>
      </c>
      <c r="Q3671" s="14" t="s">
        <v>8308</v>
      </c>
      <c r="R3671" t="s">
        <v>8309</v>
      </c>
      <c r="S3671" s="20">
        <f t="shared" si="287"/>
        <v>42136.675196759257</v>
      </c>
      <c r="T3671" s="20">
        <f t="shared" si="288"/>
        <v>42166.675196759257</v>
      </c>
      <c r="U3671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10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85"/>
        <v>110</v>
      </c>
      <c r="P3672">
        <f t="shared" si="286"/>
        <v>20.079999999999998</v>
      </c>
      <c r="Q3672" s="14" t="s">
        <v>8308</v>
      </c>
      <c r="R3672" t="s">
        <v>8309</v>
      </c>
      <c r="S3672" s="20">
        <f t="shared" si="287"/>
        <v>42142.514016203699</v>
      </c>
      <c r="T3672" s="20">
        <f t="shared" si="288"/>
        <v>42155.958333333328</v>
      </c>
      <c r="U3672">
        <f t="shared" si="289"/>
        <v>2015</v>
      </c>
    </row>
    <row r="3673" spans="1:21" ht="60" x14ac:dyDescent="0.25">
      <c r="A3673">
        <v>3175</v>
      </c>
      <c r="B3673" s="3" t="s">
        <v>3175</v>
      </c>
      <c r="C3673" s="10" t="s">
        <v>7285</v>
      </c>
      <c r="D3673" s="6">
        <v>5000</v>
      </c>
      <c r="E3673" s="8">
        <v>5478</v>
      </c>
      <c r="F3673" t="s">
        <v>8218</v>
      </c>
      <c r="G3673" t="s">
        <v>8223</v>
      </c>
      <c r="H3673" t="s">
        <v>8245</v>
      </c>
      <c r="I3673">
        <v>1297977427</v>
      </c>
      <c r="J3673">
        <v>1292793427</v>
      </c>
      <c r="K3673" t="b">
        <v>1</v>
      </c>
      <c r="L3673">
        <v>60</v>
      </c>
      <c r="M3673" t="b">
        <v>1</v>
      </c>
      <c r="N3673" t="s">
        <v>8269</v>
      </c>
      <c r="O3673" s="12">
        <f t="shared" si="285"/>
        <v>110</v>
      </c>
      <c r="P3673">
        <f t="shared" si="286"/>
        <v>91.3</v>
      </c>
      <c r="Q3673" s="14" t="s">
        <v>8308</v>
      </c>
      <c r="R3673" t="s">
        <v>8309</v>
      </c>
      <c r="S3673" s="20">
        <f t="shared" si="287"/>
        <v>40531.886886574073</v>
      </c>
      <c r="T3673" s="20">
        <f t="shared" si="288"/>
        <v>40591.886886574073</v>
      </c>
      <c r="U3673">
        <f t="shared" si="289"/>
        <v>2010</v>
      </c>
    </row>
    <row r="3674" spans="1:21" ht="60" hidden="1" x14ac:dyDescent="0.25">
      <c r="A3674">
        <v>3672</v>
      </c>
      <c r="B3674" s="3" t="s">
        <v>3669</v>
      </c>
      <c r="C3674" s="10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85"/>
        <v>102</v>
      </c>
      <c r="P3674">
        <f t="shared" si="286"/>
        <v>53.44</v>
      </c>
      <c r="Q3674" s="14" t="s">
        <v>8308</v>
      </c>
      <c r="R3674" t="s">
        <v>8309</v>
      </c>
      <c r="S3674" s="20">
        <f t="shared" si="287"/>
        <v>41878.946574074071</v>
      </c>
      <c r="T3674" s="20">
        <f t="shared" si="288"/>
        <v>41908.946574074071</v>
      </c>
      <c r="U3674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10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85"/>
        <v>114</v>
      </c>
      <c r="P3675">
        <f t="shared" si="286"/>
        <v>39.869999999999997</v>
      </c>
      <c r="Q3675" s="14" t="s">
        <v>8308</v>
      </c>
      <c r="R3675" t="s">
        <v>8309</v>
      </c>
      <c r="S3675" s="20">
        <f t="shared" si="287"/>
        <v>41914.295104166667</v>
      </c>
      <c r="T3675" s="20">
        <f t="shared" si="288"/>
        <v>41948.536111111112</v>
      </c>
      <c r="U3675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10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85"/>
        <v>100</v>
      </c>
      <c r="P3676">
        <f t="shared" si="286"/>
        <v>145.16</v>
      </c>
      <c r="Q3676" s="14" t="s">
        <v>8308</v>
      </c>
      <c r="R3676" t="s">
        <v>8309</v>
      </c>
      <c r="S3676" s="20">
        <f t="shared" si="287"/>
        <v>42556.873020833329</v>
      </c>
      <c r="T3676" s="20">
        <f t="shared" si="288"/>
        <v>42616.873020833329</v>
      </c>
      <c r="U3676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10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85"/>
        <v>140</v>
      </c>
      <c r="P3677">
        <f t="shared" si="286"/>
        <v>23.33</v>
      </c>
      <c r="Q3677" s="14" t="s">
        <v>8308</v>
      </c>
      <c r="R3677" t="s">
        <v>8309</v>
      </c>
      <c r="S3677" s="20">
        <f t="shared" si="287"/>
        <v>42493.597013888888</v>
      </c>
      <c r="T3677" s="20">
        <f t="shared" si="288"/>
        <v>42505.958333333328</v>
      </c>
      <c r="U3677">
        <f t="shared" si="289"/>
        <v>2016</v>
      </c>
    </row>
    <row r="3678" spans="1:21" ht="45" x14ac:dyDescent="0.25">
      <c r="A3678">
        <v>3208</v>
      </c>
      <c r="B3678" s="3" t="s">
        <v>3208</v>
      </c>
      <c r="C3678" s="10" t="s">
        <v>7318</v>
      </c>
      <c r="D3678" s="6">
        <v>5000</v>
      </c>
      <c r="E3678" s="8">
        <v>5175</v>
      </c>
      <c r="F3678" t="s">
        <v>8218</v>
      </c>
      <c r="G3678" t="s">
        <v>8223</v>
      </c>
      <c r="H3678" t="s">
        <v>8245</v>
      </c>
      <c r="I3678">
        <v>1406557877</v>
      </c>
      <c r="J3678">
        <v>1404743477</v>
      </c>
      <c r="K3678" t="b">
        <v>1</v>
      </c>
      <c r="L3678">
        <v>82</v>
      </c>
      <c r="M3678" t="b">
        <v>1</v>
      </c>
      <c r="N3678" t="s">
        <v>8269</v>
      </c>
      <c r="O3678" s="12">
        <f t="shared" si="285"/>
        <v>104</v>
      </c>
      <c r="P3678">
        <f t="shared" si="286"/>
        <v>63.11</v>
      </c>
      <c r="Q3678" s="14" t="s">
        <v>8308</v>
      </c>
      <c r="R3678" t="s">
        <v>8309</v>
      </c>
      <c r="S3678" s="20">
        <f t="shared" si="287"/>
        <v>41827.605057870373</v>
      </c>
      <c r="T3678" s="20">
        <f t="shared" si="288"/>
        <v>41848.605057870373</v>
      </c>
      <c r="U3678">
        <f t="shared" si="289"/>
        <v>2014</v>
      </c>
    </row>
    <row r="3679" spans="1:21" ht="45" x14ac:dyDescent="0.25">
      <c r="A3679">
        <v>3233</v>
      </c>
      <c r="B3679" s="3" t="s">
        <v>3233</v>
      </c>
      <c r="C3679" s="10" t="s">
        <v>7343</v>
      </c>
      <c r="D3679" s="6">
        <v>5000</v>
      </c>
      <c r="E3679" s="8">
        <v>5940</v>
      </c>
      <c r="F3679" t="s">
        <v>8218</v>
      </c>
      <c r="G3679" t="s">
        <v>8223</v>
      </c>
      <c r="H3679" t="s">
        <v>8245</v>
      </c>
      <c r="I3679">
        <v>1488482355</v>
      </c>
      <c r="J3679">
        <v>1485890355</v>
      </c>
      <c r="K3679" t="b">
        <v>0</v>
      </c>
      <c r="L3679">
        <v>61</v>
      </c>
      <c r="M3679" t="b">
        <v>1</v>
      </c>
      <c r="N3679" t="s">
        <v>8269</v>
      </c>
      <c r="O3679" s="12">
        <f t="shared" si="285"/>
        <v>119</v>
      </c>
      <c r="P3679">
        <f t="shared" si="286"/>
        <v>97.38</v>
      </c>
      <c r="Q3679" s="14" t="s">
        <v>8308</v>
      </c>
      <c r="R3679" t="s">
        <v>8309</v>
      </c>
      <c r="S3679" s="20">
        <f t="shared" si="287"/>
        <v>42766.805034722223</v>
      </c>
      <c r="T3679" s="20">
        <f t="shared" si="288"/>
        <v>42796.805034722223</v>
      </c>
      <c r="U3679">
        <f t="shared" si="289"/>
        <v>2017</v>
      </c>
    </row>
    <row r="3680" spans="1:21" ht="45" hidden="1" x14ac:dyDescent="0.25">
      <c r="A3680">
        <v>3678</v>
      </c>
      <c r="B3680" s="3" t="s">
        <v>3675</v>
      </c>
      <c r="C3680" s="10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85"/>
        <v>103</v>
      </c>
      <c r="P3680">
        <f t="shared" si="286"/>
        <v>66.13</v>
      </c>
      <c r="Q3680" s="14" t="s">
        <v>8308</v>
      </c>
      <c r="R3680" t="s">
        <v>8309</v>
      </c>
      <c r="S3680" s="20">
        <f t="shared" si="287"/>
        <v>42120.531226851846</v>
      </c>
      <c r="T3680" s="20">
        <f t="shared" si="288"/>
        <v>42155.531226851846</v>
      </c>
      <c r="U3680">
        <f t="shared" si="289"/>
        <v>2015</v>
      </c>
    </row>
    <row r="3681" spans="1:21" ht="45" x14ac:dyDescent="0.25">
      <c r="A3681">
        <v>3260</v>
      </c>
      <c r="B3681" s="3" t="s">
        <v>3260</v>
      </c>
      <c r="C3681" s="10" t="s">
        <v>7370</v>
      </c>
      <c r="D3681" s="6">
        <v>5000</v>
      </c>
      <c r="E3681" s="8">
        <v>5462</v>
      </c>
      <c r="F3681" t="s">
        <v>8218</v>
      </c>
      <c r="G3681" t="s">
        <v>8223</v>
      </c>
      <c r="H3681" t="s">
        <v>8245</v>
      </c>
      <c r="I3681">
        <v>1448903318</v>
      </c>
      <c r="J3681">
        <v>1445875718</v>
      </c>
      <c r="K3681" t="b">
        <v>1</v>
      </c>
      <c r="L3681">
        <v>73</v>
      </c>
      <c r="M3681" t="b">
        <v>1</v>
      </c>
      <c r="N3681" t="s">
        <v>8269</v>
      </c>
      <c r="O3681" s="12">
        <f t="shared" si="285"/>
        <v>109</v>
      </c>
      <c r="P3681">
        <f t="shared" si="286"/>
        <v>74.819999999999993</v>
      </c>
      <c r="Q3681" s="14" t="s">
        <v>8308</v>
      </c>
      <c r="R3681" t="s">
        <v>8309</v>
      </c>
      <c r="S3681" s="20">
        <f t="shared" si="287"/>
        <v>42303.672662037032</v>
      </c>
      <c r="T3681" s="20">
        <f t="shared" si="288"/>
        <v>42338.714328703703</v>
      </c>
      <c r="U3681">
        <f t="shared" si="289"/>
        <v>2015</v>
      </c>
    </row>
    <row r="3682" spans="1:21" ht="45" x14ac:dyDescent="0.25">
      <c r="A3682">
        <v>3281</v>
      </c>
      <c r="B3682" s="3" t="s">
        <v>3281</v>
      </c>
      <c r="C3682" s="10" t="s">
        <v>7391</v>
      </c>
      <c r="D3682" s="6">
        <v>5000</v>
      </c>
      <c r="E3682" s="8">
        <v>6080</v>
      </c>
      <c r="F3682" t="s">
        <v>8218</v>
      </c>
      <c r="G3682" t="s">
        <v>8223</v>
      </c>
      <c r="H3682" t="s">
        <v>8245</v>
      </c>
      <c r="I3682">
        <v>1441153705</v>
      </c>
      <c r="J3682">
        <v>1438561705</v>
      </c>
      <c r="K3682" t="b">
        <v>0</v>
      </c>
      <c r="L3682">
        <v>47</v>
      </c>
      <c r="M3682" t="b">
        <v>1</v>
      </c>
      <c r="N3682" t="s">
        <v>8269</v>
      </c>
      <c r="O3682" s="12">
        <f t="shared" si="285"/>
        <v>122</v>
      </c>
      <c r="P3682">
        <f t="shared" si="286"/>
        <v>129.36000000000001</v>
      </c>
      <c r="Q3682" s="14" t="s">
        <v>8308</v>
      </c>
      <c r="R3682" t="s">
        <v>8309</v>
      </c>
      <c r="S3682" s="20">
        <f t="shared" si="287"/>
        <v>42219.019733796296</v>
      </c>
      <c r="T3682" s="20">
        <f t="shared" si="288"/>
        <v>42249.019733796296</v>
      </c>
      <c r="U3682">
        <f t="shared" si="289"/>
        <v>2015</v>
      </c>
    </row>
    <row r="3683" spans="1:21" ht="60" x14ac:dyDescent="0.25">
      <c r="A3683">
        <v>3331</v>
      </c>
      <c r="B3683" s="3" t="s">
        <v>3331</v>
      </c>
      <c r="C3683" s="10" t="s">
        <v>7441</v>
      </c>
      <c r="D3683" s="6">
        <v>5000</v>
      </c>
      <c r="E3683" s="8">
        <v>5226</v>
      </c>
      <c r="F3683" t="s">
        <v>8218</v>
      </c>
      <c r="G3683" t="s">
        <v>8223</v>
      </c>
      <c r="H3683" t="s">
        <v>8245</v>
      </c>
      <c r="I3683">
        <v>1444149886</v>
      </c>
      <c r="J3683">
        <v>1441125886</v>
      </c>
      <c r="K3683" t="b">
        <v>0</v>
      </c>
      <c r="L3683">
        <v>65</v>
      </c>
      <c r="M3683" t="b">
        <v>1</v>
      </c>
      <c r="N3683" t="s">
        <v>8269</v>
      </c>
      <c r="O3683" s="12">
        <f t="shared" si="285"/>
        <v>105</v>
      </c>
      <c r="P3683">
        <f t="shared" si="286"/>
        <v>80.400000000000006</v>
      </c>
      <c r="Q3683" s="14" t="s">
        <v>8308</v>
      </c>
      <c r="R3683" t="s">
        <v>8309</v>
      </c>
      <c r="S3683" s="20">
        <f t="shared" si="287"/>
        <v>42248.697754629626</v>
      </c>
      <c r="T3683" s="20">
        <f t="shared" si="288"/>
        <v>42283.697754629626</v>
      </c>
      <c r="U3683">
        <f t="shared" si="289"/>
        <v>2015</v>
      </c>
    </row>
    <row r="3684" spans="1:21" ht="60" x14ac:dyDescent="0.25">
      <c r="A3684">
        <v>3361</v>
      </c>
      <c r="B3684" s="3" t="s">
        <v>3360</v>
      </c>
      <c r="C3684" s="10" t="s">
        <v>7471</v>
      </c>
      <c r="D3684" s="6">
        <v>5000</v>
      </c>
      <c r="E3684" s="8">
        <v>5673</v>
      </c>
      <c r="F3684" t="s">
        <v>8218</v>
      </c>
      <c r="G3684" t="s">
        <v>8223</v>
      </c>
      <c r="H3684" t="s">
        <v>8245</v>
      </c>
      <c r="I3684">
        <v>1409587140</v>
      </c>
      <c r="J3684">
        <v>1408062990</v>
      </c>
      <c r="K3684" t="b">
        <v>0</v>
      </c>
      <c r="L3684">
        <v>68</v>
      </c>
      <c r="M3684" t="b">
        <v>1</v>
      </c>
      <c r="N3684" t="s">
        <v>8269</v>
      </c>
      <c r="O3684" s="12">
        <f t="shared" si="285"/>
        <v>113</v>
      </c>
      <c r="P3684">
        <f t="shared" si="286"/>
        <v>83.43</v>
      </c>
      <c r="Q3684" s="14" t="s">
        <v>8308</v>
      </c>
      <c r="R3684" t="s">
        <v>8309</v>
      </c>
      <c r="S3684" s="20">
        <f t="shared" si="287"/>
        <v>41866.025347222225</v>
      </c>
      <c r="T3684" s="20">
        <f t="shared" si="288"/>
        <v>41883.665972222225</v>
      </c>
      <c r="U3684">
        <f t="shared" si="289"/>
        <v>2014</v>
      </c>
    </row>
    <row r="3685" spans="1:21" ht="60" x14ac:dyDescent="0.25">
      <c r="A3685">
        <v>3436</v>
      </c>
      <c r="B3685" s="3" t="s">
        <v>3435</v>
      </c>
      <c r="C3685" s="10" t="s">
        <v>7546</v>
      </c>
      <c r="D3685" s="6">
        <v>5000</v>
      </c>
      <c r="E3685" s="8">
        <v>5295</v>
      </c>
      <c r="F3685" t="s">
        <v>8218</v>
      </c>
      <c r="G3685" t="s">
        <v>8223</v>
      </c>
      <c r="H3685" t="s">
        <v>8245</v>
      </c>
      <c r="I3685">
        <v>1408638480</v>
      </c>
      <c r="J3685">
        <v>1406811593</v>
      </c>
      <c r="K3685" t="b">
        <v>0</v>
      </c>
      <c r="L3685">
        <v>37</v>
      </c>
      <c r="M3685" t="b">
        <v>1</v>
      </c>
      <c r="N3685" t="s">
        <v>8269</v>
      </c>
      <c r="O3685" s="12">
        <f t="shared" si="285"/>
        <v>106</v>
      </c>
      <c r="P3685">
        <f t="shared" si="286"/>
        <v>143.11000000000001</v>
      </c>
      <c r="Q3685" s="14" t="s">
        <v>8308</v>
      </c>
      <c r="R3685" t="s">
        <v>8309</v>
      </c>
      <c r="S3685" s="20">
        <f t="shared" si="287"/>
        <v>41851.541585648149</v>
      </c>
      <c r="T3685" s="20">
        <f t="shared" si="288"/>
        <v>41872.686111111114</v>
      </c>
      <c r="U3685">
        <f t="shared" si="289"/>
        <v>2014</v>
      </c>
    </row>
    <row r="3686" spans="1:21" ht="60" x14ac:dyDescent="0.25">
      <c r="A3686">
        <v>3440</v>
      </c>
      <c r="B3686" s="3" t="s">
        <v>3439</v>
      </c>
      <c r="C3686" s="10" t="s">
        <v>7550</v>
      </c>
      <c r="D3686" s="6">
        <v>5000</v>
      </c>
      <c r="E3686" s="8">
        <v>5260.92</v>
      </c>
      <c r="F3686" t="s">
        <v>8218</v>
      </c>
      <c r="G3686" t="s">
        <v>8223</v>
      </c>
      <c r="H3686" t="s">
        <v>8245</v>
      </c>
      <c r="I3686">
        <v>1405095300</v>
      </c>
      <c r="J3686">
        <v>1403146628</v>
      </c>
      <c r="K3686" t="b">
        <v>0</v>
      </c>
      <c r="L3686">
        <v>82</v>
      </c>
      <c r="M3686" t="b">
        <v>1</v>
      </c>
      <c r="N3686" t="s">
        <v>8269</v>
      </c>
      <c r="O3686" s="12">
        <f t="shared" si="285"/>
        <v>105</v>
      </c>
      <c r="P3686">
        <f t="shared" si="286"/>
        <v>64.16</v>
      </c>
      <c r="Q3686" s="14" t="s">
        <v>8308</v>
      </c>
      <c r="R3686" t="s">
        <v>8309</v>
      </c>
      <c r="S3686" s="20">
        <f t="shared" si="287"/>
        <v>41809.12300925926</v>
      </c>
      <c r="T3686" s="20">
        <f t="shared" si="288"/>
        <v>41831.677083333336</v>
      </c>
      <c r="U3686">
        <f t="shared" si="289"/>
        <v>2014</v>
      </c>
    </row>
    <row r="3687" spans="1:21" ht="60" x14ac:dyDescent="0.25">
      <c r="A3687">
        <v>3464</v>
      </c>
      <c r="B3687" s="3" t="s">
        <v>3463</v>
      </c>
      <c r="C3687" s="10" t="s">
        <v>7574</v>
      </c>
      <c r="D3687" s="6">
        <v>5000</v>
      </c>
      <c r="E3687" s="8">
        <v>5116.18</v>
      </c>
      <c r="F3687" t="s">
        <v>8218</v>
      </c>
      <c r="G3687" t="s">
        <v>8223</v>
      </c>
      <c r="H3687" t="s">
        <v>8245</v>
      </c>
      <c r="I3687">
        <v>1471921637</v>
      </c>
      <c r="J3687">
        <v>1469329637</v>
      </c>
      <c r="K3687" t="b">
        <v>0</v>
      </c>
      <c r="L3687">
        <v>93</v>
      </c>
      <c r="M3687" t="b">
        <v>1</v>
      </c>
      <c r="N3687" t="s">
        <v>8269</v>
      </c>
      <c r="O3687" s="12">
        <f t="shared" si="285"/>
        <v>102</v>
      </c>
      <c r="P3687">
        <f t="shared" si="286"/>
        <v>55.01</v>
      </c>
      <c r="Q3687" s="14" t="s">
        <v>8308</v>
      </c>
      <c r="R3687" t="s">
        <v>8309</v>
      </c>
      <c r="S3687" s="20">
        <f t="shared" si="287"/>
        <v>42575.130057870367</v>
      </c>
      <c r="T3687" s="20">
        <f t="shared" si="288"/>
        <v>42605.130057870367</v>
      </c>
      <c r="U3687">
        <f t="shared" si="289"/>
        <v>2016</v>
      </c>
    </row>
    <row r="3688" spans="1:21" ht="45" x14ac:dyDescent="0.25">
      <c r="A3688">
        <v>3534</v>
      </c>
      <c r="B3688" s="3" t="s">
        <v>3533</v>
      </c>
      <c r="C3688" s="10" t="s">
        <v>7644</v>
      </c>
      <c r="D3688" s="6">
        <v>5000</v>
      </c>
      <c r="E3688" s="8">
        <v>7810</v>
      </c>
      <c r="F3688" t="s">
        <v>8218</v>
      </c>
      <c r="G3688" t="s">
        <v>8223</v>
      </c>
      <c r="H3688" t="s">
        <v>8245</v>
      </c>
      <c r="I3688">
        <v>1443711623</v>
      </c>
      <c r="J3688">
        <v>1440687623</v>
      </c>
      <c r="K3688" t="b">
        <v>0</v>
      </c>
      <c r="L3688">
        <v>204</v>
      </c>
      <c r="M3688" t="b">
        <v>1</v>
      </c>
      <c r="N3688" t="s">
        <v>8269</v>
      </c>
      <c r="O3688" s="12">
        <f t="shared" si="285"/>
        <v>156</v>
      </c>
      <c r="P3688">
        <f t="shared" si="286"/>
        <v>38.28</v>
      </c>
      <c r="Q3688" s="14" t="s">
        <v>8308</v>
      </c>
      <c r="R3688" t="s">
        <v>8309</v>
      </c>
      <c r="S3688" s="20">
        <f t="shared" si="287"/>
        <v>42243.6252662037</v>
      </c>
      <c r="T3688" s="20">
        <f t="shared" si="288"/>
        <v>42278.6252662037</v>
      </c>
      <c r="U3688">
        <f t="shared" si="289"/>
        <v>2015</v>
      </c>
    </row>
    <row r="3689" spans="1:21" ht="45" x14ac:dyDescent="0.25">
      <c r="A3689">
        <v>3554</v>
      </c>
      <c r="B3689" s="3" t="s">
        <v>3553</v>
      </c>
      <c r="C3689" s="10" t="s">
        <v>7664</v>
      </c>
      <c r="D3689" s="6">
        <v>5000</v>
      </c>
      <c r="E3689" s="8">
        <v>5671.11</v>
      </c>
      <c r="F3689" t="s">
        <v>8218</v>
      </c>
      <c r="G3689" t="s">
        <v>8223</v>
      </c>
      <c r="H3689" t="s">
        <v>8245</v>
      </c>
      <c r="I3689">
        <v>1423674000</v>
      </c>
      <c r="J3689">
        <v>1421025159</v>
      </c>
      <c r="K3689" t="b">
        <v>0</v>
      </c>
      <c r="L3689">
        <v>53</v>
      </c>
      <c r="M3689" t="b">
        <v>1</v>
      </c>
      <c r="N3689" t="s">
        <v>8269</v>
      </c>
      <c r="O3689" s="12">
        <f t="shared" si="285"/>
        <v>113</v>
      </c>
      <c r="P3689">
        <f t="shared" si="286"/>
        <v>107</v>
      </c>
      <c r="Q3689" s="14" t="s">
        <v>8308</v>
      </c>
      <c r="R3689" t="s">
        <v>8309</v>
      </c>
      <c r="S3689" s="20">
        <f t="shared" si="287"/>
        <v>42016.050451388888</v>
      </c>
      <c r="T3689" s="20">
        <f t="shared" si="288"/>
        <v>42046.708333333328</v>
      </c>
      <c r="U3689">
        <f t="shared" si="289"/>
        <v>2015</v>
      </c>
    </row>
    <row r="3690" spans="1:21" ht="60" hidden="1" x14ac:dyDescent="0.25">
      <c r="A3690">
        <v>3688</v>
      </c>
      <c r="B3690" s="3" t="s">
        <v>3685</v>
      </c>
      <c r="C3690" s="10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85"/>
        <v>109</v>
      </c>
      <c r="P3690">
        <f t="shared" si="286"/>
        <v>83.97</v>
      </c>
      <c r="Q3690" s="14" t="s">
        <v>8308</v>
      </c>
      <c r="R3690" t="s">
        <v>8309</v>
      </c>
      <c r="S3690" s="20">
        <f t="shared" si="287"/>
        <v>41829.787083333329</v>
      </c>
      <c r="T3690" s="20">
        <f t="shared" si="288"/>
        <v>41859.787083333329</v>
      </c>
      <c r="U3690">
        <f t="shared" si="289"/>
        <v>2014</v>
      </c>
    </row>
    <row r="3691" spans="1:21" ht="45" x14ac:dyDescent="0.25">
      <c r="A3691">
        <v>3569</v>
      </c>
      <c r="B3691" s="3" t="s">
        <v>3568</v>
      </c>
      <c r="C3691" s="10" t="s">
        <v>7679</v>
      </c>
      <c r="D3691" s="6">
        <v>5000</v>
      </c>
      <c r="E3691" s="8">
        <v>5024</v>
      </c>
      <c r="F3691" t="s">
        <v>8218</v>
      </c>
      <c r="G3691" t="s">
        <v>8223</v>
      </c>
      <c r="H3691" t="s">
        <v>8245</v>
      </c>
      <c r="I3691">
        <v>1420734696</v>
      </c>
      <c r="J3691">
        <v>1418142696</v>
      </c>
      <c r="K3691" t="b">
        <v>0</v>
      </c>
      <c r="L3691">
        <v>41</v>
      </c>
      <c r="M3691" t="b">
        <v>1</v>
      </c>
      <c r="N3691" t="s">
        <v>8269</v>
      </c>
      <c r="O3691" s="12">
        <f t="shared" si="285"/>
        <v>100</v>
      </c>
      <c r="P3691">
        <f t="shared" si="286"/>
        <v>122.54</v>
      </c>
      <c r="Q3691" s="14" t="s">
        <v>8308</v>
      </c>
      <c r="R3691" t="s">
        <v>8309</v>
      </c>
      <c r="S3691" s="20">
        <f t="shared" si="287"/>
        <v>41982.688611111109</v>
      </c>
      <c r="T3691" s="20">
        <f t="shared" si="288"/>
        <v>42012.688611111109</v>
      </c>
      <c r="U3691">
        <f t="shared" si="289"/>
        <v>2014</v>
      </c>
    </row>
    <row r="3692" spans="1:21" ht="60" x14ac:dyDescent="0.25">
      <c r="A3692">
        <v>3655</v>
      </c>
      <c r="B3692" s="3" t="s">
        <v>3652</v>
      </c>
      <c r="C3692" s="10" t="s">
        <v>7765</v>
      </c>
      <c r="D3692" s="6">
        <v>5000</v>
      </c>
      <c r="E3692" s="8">
        <v>5813</v>
      </c>
      <c r="F3692" t="s">
        <v>8218</v>
      </c>
      <c r="G3692" t="s">
        <v>8223</v>
      </c>
      <c r="H3692" t="s">
        <v>8245</v>
      </c>
      <c r="I3692">
        <v>1437202740</v>
      </c>
      <c r="J3692">
        <v>1434654998</v>
      </c>
      <c r="K3692" t="b">
        <v>0</v>
      </c>
      <c r="L3692">
        <v>79</v>
      </c>
      <c r="M3692" t="b">
        <v>1</v>
      </c>
      <c r="N3692" t="s">
        <v>8269</v>
      </c>
      <c r="O3692" s="12">
        <f t="shared" si="285"/>
        <v>116</v>
      </c>
      <c r="P3692">
        <f t="shared" si="286"/>
        <v>73.58</v>
      </c>
      <c r="Q3692" s="14" t="s">
        <v>8308</v>
      </c>
      <c r="R3692" t="s">
        <v>8309</v>
      </c>
      <c r="S3692" s="20">
        <f t="shared" si="287"/>
        <v>42173.803217592591</v>
      </c>
      <c r="T3692" s="20">
        <f t="shared" si="288"/>
        <v>42203.290972222225</v>
      </c>
      <c r="U3692">
        <f t="shared" si="289"/>
        <v>2015</v>
      </c>
    </row>
    <row r="3693" spans="1:21" ht="45" x14ac:dyDescent="0.25">
      <c r="A3693">
        <v>3685</v>
      </c>
      <c r="B3693" s="3" t="s">
        <v>3682</v>
      </c>
      <c r="C3693" s="10" t="s">
        <v>7795</v>
      </c>
      <c r="D3693" s="6">
        <v>5000</v>
      </c>
      <c r="E3693" s="8">
        <v>5285</v>
      </c>
      <c r="F3693" t="s">
        <v>8218</v>
      </c>
      <c r="G3693" t="s">
        <v>8223</v>
      </c>
      <c r="H3693" t="s">
        <v>8245</v>
      </c>
      <c r="I3693">
        <v>1400533200</v>
      </c>
      <c r="J3693">
        <v>1398348859</v>
      </c>
      <c r="K3693" t="b">
        <v>0</v>
      </c>
      <c r="L3693">
        <v>126</v>
      </c>
      <c r="M3693" t="b">
        <v>1</v>
      </c>
      <c r="N3693" t="s">
        <v>8269</v>
      </c>
      <c r="O3693" s="12">
        <f t="shared" si="285"/>
        <v>106</v>
      </c>
      <c r="P3693">
        <f t="shared" si="286"/>
        <v>41.94</v>
      </c>
      <c r="Q3693" s="14" t="s">
        <v>8308</v>
      </c>
      <c r="R3693" t="s">
        <v>8309</v>
      </c>
      <c r="S3693" s="20">
        <f t="shared" si="287"/>
        <v>41753.593275462961</v>
      </c>
      <c r="T3693" s="20">
        <f t="shared" si="288"/>
        <v>41778.875</v>
      </c>
      <c r="U3693">
        <f t="shared" si="289"/>
        <v>2014</v>
      </c>
    </row>
    <row r="3694" spans="1:21" ht="60" x14ac:dyDescent="0.25">
      <c r="A3694">
        <v>3687</v>
      </c>
      <c r="B3694" s="3" t="s">
        <v>3684</v>
      </c>
      <c r="C3694" s="10" t="s">
        <v>7797</v>
      </c>
      <c r="D3694" s="6">
        <v>5000</v>
      </c>
      <c r="E3694" s="8">
        <v>5012.25</v>
      </c>
      <c r="F3694" t="s">
        <v>8218</v>
      </c>
      <c r="G3694" t="s">
        <v>8223</v>
      </c>
      <c r="H3694" t="s">
        <v>8245</v>
      </c>
      <c r="I3694">
        <v>1403846055</v>
      </c>
      <c r="J3694">
        <v>1401254055</v>
      </c>
      <c r="K3694" t="b">
        <v>0</v>
      </c>
      <c r="L3694">
        <v>25</v>
      </c>
      <c r="M3694" t="b">
        <v>1</v>
      </c>
      <c r="N3694" t="s">
        <v>8269</v>
      </c>
      <c r="O3694" s="12">
        <f t="shared" si="285"/>
        <v>100</v>
      </c>
      <c r="P3694">
        <f t="shared" si="286"/>
        <v>200.49</v>
      </c>
      <c r="Q3694" s="14" t="s">
        <v>8308</v>
      </c>
      <c r="R3694" t="s">
        <v>8309</v>
      </c>
      <c r="S3694" s="20">
        <f t="shared" si="287"/>
        <v>41787.218229166669</v>
      </c>
      <c r="T3694" s="20">
        <f t="shared" si="288"/>
        <v>41817.218229166669</v>
      </c>
      <c r="U3694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10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85"/>
        <v>129</v>
      </c>
      <c r="P3695">
        <f t="shared" si="286"/>
        <v>30.71</v>
      </c>
      <c r="Q3695" s="14" t="s">
        <v>8308</v>
      </c>
      <c r="R3695" t="s">
        <v>8309</v>
      </c>
      <c r="S3695" s="20">
        <f t="shared" si="287"/>
        <v>42309.191307870366</v>
      </c>
      <c r="T3695" s="20">
        <f t="shared" si="288"/>
        <v>42338.9375</v>
      </c>
      <c r="U3695">
        <f t="shared" si="289"/>
        <v>2015</v>
      </c>
    </row>
    <row r="3696" spans="1:21" ht="45" x14ac:dyDescent="0.25">
      <c r="A3696">
        <v>3698</v>
      </c>
      <c r="B3696" s="3" t="s">
        <v>3695</v>
      </c>
      <c r="C3696" s="10" t="s">
        <v>7808</v>
      </c>
      <c r="D3696" s="6">
        <v>5000</v>
      </c>
      <c r="E3696" s="8">
        <v>5526</v>
      </c>
      <c r="F3696" t="s">
        <v>8218</v>
      </c>
      <c r="G3696" t="s">
        <v>8223</v>
      </c>
      <c r="H3696" t="s">
        <v>8245</v>
      </c>
      <c r="I3696">
        <v>1456946487</v>
      </c>
      <c r="J3696">
        <v>1454354487</v>
      </c>
      <c r="K3696" t="b">
        <v>0</v>
      </c>
      <c r="L3696">
        <v>136</v>
      </c>
      <c r="M3696" t="b">
        <v>1</v>
      </c>
      <c r="N3696" t="s">
        <v>8269</v>
      </c>
      <c r="O3696" s="12">
        <f t="shared" si="285"/>
        <v>111</v>
      </c>
      <c r="P3696">
        <f t="shared" si="286"/>
        <v>40.630000000000003</v>
      </c>
      <c r="Q3696" s="14" t="s">
        <v>8308</v>
      </c>
      <c r="R3696" t="s">
        <v>8309</v>
      </c>
      <c r="S3696" s="20">
        <f t="shared" si="287"/>
        <v>42401.806562500002</v>
      </c>
      <c r="T3696" s="20">
        <f t="shared" si="288"/>
        <v>42431.806562500002</v>
      </c>
      <c r="U3696">
        <f t="shared" si="289"/>
        <v>2016</v>
      </c>
    </row>
    <row r="3697" spans="1:21" ht="60" x14ac:dyDescent="0.25">
      <c r="A3697">
        <v>3721</v>
      </c>
      <c r="B3697" s="3" t="s">
        <v>3718</v>
      </c>
      <c r="C3697" s="10" t="s">
        <v>7831</v>
      </c>
      <c r="D3697" s="6">
        <v>5000</v>
      </c>
      <c r="E3697" s="8">
        <v>5040</v>
      </c>
      <c r="F3697" t="s">
        <v>8218</v>
      </c>
      <c r="G3697" t="s">
        <v>8223</v>
      </c>
      <c r="H3697" t="s">
        <v>8245</v>
      </c>
      <c r="I3697">
        <v>1415230084</v>
      </c>
      <c r="J3697">
        <v>1413412084</v>
      </c>
      <c r="K3697" t="b">
        <v>0</v>
      </c>
      <c r="L3697">
        <v>44</v>
      </c>
      <c r="M3697" t="b">
        <v>1</v>
      </c>
      <c r="N3697" t="s">
        <v>8269</v>
      </c>
      <c r="O3697" s="12">
        <f t="shared" si="285"/>
        <v>101</v>
      </c>
      <c r="P3697">
        <f t="shared" si="286"/>
        <v>114.55</v>
      </c>
      <c r="Q3697" s="14" t="s">
        <v>8308</v>
      </c>
      <c r="R3697" t="s">
        <v>8309</v>
      </c>
      <c r="S3697" s="20">
        <f t="shared" si="287"/>
        <v>41927.936157407406</v>
      </c>
      <c r="T3697" s="20">
        <f t="shared" si="288"/>
        <v>41948.977824074071</v>
      </c>
      <c r="U3697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10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85"/>
        <v>155</v>
      </c>
      <c r="P3698">
        <f t="shared" si="286"/>
        <v>39.74</v>
      </c>
      <c r="Q3698" s="14" t="s">
        <v>8308</v>
      </c>
      <c r="R3698" t="s">
        <v>8309</v>
      </c>
      <c r="S3698" s="20">
        <f t="shared" si="287"/>
        <v>41988.617083333331</v>
      </c>
      <c r="T3698" s="20">
        <f t="shared" si="288"/>
        <v>42048.617083333331</v>
      </c>
      <c r="U3698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10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85"/>
        <v>108</v>
      </c>
      <c r="P3699">
        <f t="shared" si="286"/>
        <v>72</v>
      </c>
      <c r="Q3699" s="14" t="s">
        <v>8308</v>
      </c>
      <c r="R3699" t="s">
        <v>8309</v>
      </c>
      <c r="S3699" s="20">
        <f t="shared" si="287"/>
        <v>42479.465833333335</v>
      </c>
      <c r="T3699" s="20">
        <f t="shared" si="288"/>
        <v>42500.465833333335</v>
      </c>
      <c r="U3699">
        <f t="shared" si="289"/>
        <v>2016</v>
      </c>
    </row>
    <row r="3700" spans="1:21" ht="60" hidden="1" x14ac:dyDescent="0.25">
      <c r="A3700">
        <v>3729</v>
      </c>
      <c r="B3700" s="3" t="s">
        <v>3726</v>
      </c>
      <c r="C3700" s="10" t="s">
        <v>7839</v>
      </c>
      <c r="D3700" s="6">
        <v>5000</v>
      </c>
      <c r="E3700" s="8">
        <v>362</v>
      </c>
      <c r="F3700" t="s">
        <v>8220</v>
      </c>
      <c r="G3700" t="s">
        <v>8223</v>
      </c>
      <c r="H3700" t="s">
        <v>8245</v>
      </c>
      <c r="I3700">
        <v>1427082912</v>
      </c>
      <c r="J3700">
        <v>1423198512</v>
      </c>
      <c r="K3700" t="b">
        <v>0</v>
      </c>
      <c r="L3700">
        <v>5</v>
      </c>
      <c r="M3700" t="b">
        <v>0</v>
      </c>
      <c r="N3700" t="s">
        <v>8269</v>
      </c>
      <c r="O3700" s="12">
        <f t="shared" si="285"/>
        <v>7</v>
      </c>
      <c r="P3700">
        <f t="shared" si="286"/>
        <v>72.400000000000006</v>
      </c>
      <c r="Q3700" s="14" t="s">
        <v>8308</v>
      </c>
      <c r="R3700" t="s">
        <v>8309</v>
      </c>
      <c r="S3700" s="20">
        <f t="shared" si="287"/>
        <v>42041.205000000002</v>
      </c>
      <c r="T3700" s="20">
        <f t="shared" si="288"/>
        <v>42086.16333333333</v>
      </c>
      <c r="U3700">
        <f t="shared" si="289"/>
        <v>2015</v>
      </c>
    </row>
    <row r="3701" spans="1:21" ht="60" hidden="1" x14ac:dyDescent="0.25">
      <c r="A3701">
        <v>3742</v>
      </c>
      <c r="B3701" s="3" t="s">
        <v>3739</v>
      </c>
      <c r="C3701" s="10" t="s">
        <v>7852</v>
      </c>
      <c r="D3701" s="6">
        <v>5000</v>
      </c>
      <c r="E3701" s="8">
        <v>100</v>
      </c>
      <c r="F3701" t="s">
        <v>8220</v>
      </c>
      <c r="G3701" t="s">
        <v>8223</v>
      </c>
      <c r="H3701" t="s">
        <v>8245</v>
      </c>
      <c r="I3701">
        <v>1409980144</v>
      </c>
      <c r="J3701">
        <v>1407388144</v>
      </c>
      <c r="K3701" t="b">
        <v>0</v>
      </c>
      <c r="L3701">
        <v>4</v>
      </c>
      <c r="M3701" t="b">
        <v>0</v>
      </c>
      <c r="N3701" t="s">
        <v>8269</v>
      </c>
      <c r="O3701" s="12">
        <f t="shared" si="285"/>
        <v>2</v>
      </c>
      <c r="P3701">
        <f t="shared" si="286"/>
        <v>25</v>
      </c>
      <c r="Q3701" s="14" t="s">
        <v>8308</v>
      </c>
      <c r="R3701" t="s">
        <v>8309</v>
      </c>
      <c r="S3701" s="20">
        <f t="shared" si="287"/>
        <v>41858.214629629627</v>
      </c>
      <c r="T3701" s="20">
        <f t="shared" si="288"/>
        <v>41888.214629629627</v>
      </c>
      <c r="U3701">
        <f t="shared" si="289"/>
        <v>2014</v>
      </c>
    </row>
    <row r="3702" spans="1:21" ht="60" x14ac:dyDescent="0.25">
      <c r="A3702">
        <v>3825</v>
      </c>
      <c r="B3702" s="3" t="s">
        <v>3822</v>
      </c>
      <c r="C3702" s="10" t="s">
        <v>7934</v>
      </c>
      <c r="D3702" s="6">
        <v>5000</v>
      </c>
      <c r="E3702" s="8">
        <v>5271</v>
      </c>
      <c r="F3702" t="s">
        <v>8218</v>
      </c>
      <c r="G3702" t="s">
        <v>8223</v>
      </c>
      <c r="H3702" t="s">
        <v>8245</v>
      </c>
      <c r="I3702">
        <v>1434505214</v>
      </c>
      <c r="J3702">
        <v>1432690814</v>
      </c>
      <c r="K3702" t="b">
        <v>0</v>
      </c>
      <c r="L3702">
        <v>49</v>
      </c>
      <c r="M3702" t="b">
        <v>1</v>
      </c>
      <c r="N3702" t="s">
        <v>8269</v>
      </c>
      <c r="O3702" s="12">
        <f t="shared" si="285"/>
        <v>105</v>
      </c>
      <c r="P3702">
        <f t="shared" si="286"/>
        <v>107.57</v>
      </c>
      <c r="Q3702" s="14" t="s">
        <v>8308</v>
      </c>
      <c r="R3702" t="s">
        <v>8309</v>
      </c>
      <c r="S3702" s="20">
        <f t="shared" si="287"/>
        <v>42151.069606481484</v>
      </c>
      <c r="T3702" s="20">
        <f t="shared" si="288"/>
        <v>42172.069606481484</v>
      </c>
      <c r="U3702">
        <f t="shared" si="289"/>
        <v>2015</v>
      </c>
    </row>
    <row r="3703" spans="1:21" ht="60" hidden="1" x14ac:dyDescent="0.25">
      <c r="A3703">
        <v>3701</v>
      </c>
      <c r="B3703" s="3" t="s">
        <v>3698</v>
      </c>
      <c r="C3703" s="10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85"/>
        <v>100</v>
      </c>
      <c r="P3703">
        <f t="shared" si="286"/>
        <v>38.590000000000003</v>
      </c>
      <c r="Q3703" s="14" t="s">
        <v>8308</v>
      </c>
      <c r="R3703" t="s">
        <v>8309</v>
      </c>
      <c r="S3703" s="20">
        <f t="shared" si="287"/>
        <v>42129.541585648149</v>
      </c>
      <c r="T3703" s="20">
        <f t="shared" si="288"/>
        <v>42159.541585648149</v>
      </c>
      <c r="U3703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10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85"/>
        <v>109</v>
      </c>
      <c r="P3704">
        <f t="shared" si="286"/>
        <v>155.94999999999999</v>
      </c>
      <c r="Q3704" s="14" t="s">
        <v>8308</v>
      </c>
      <c r="R3704" t="s">
        <v>8309</v>
      </c>
      <c r="S3704" s="20">
        <f t="shared" si="287"/>
        <v>42524.53800925926</v>
      </c>
      <c r="T3704" s="20">
        <f t="shared" si="288"/>
        <v>42561.957638888889</v>
      </c>
      <c r="U3704">
        <f t="shared" si="289"/>
        <v>2016</v>
      </c>
    </row>
    <row r="3705" spans="1:21" ht="60" x14ac:dyDescent="0.25">
      <c r="A3705">
        <v>3828</v>
      </c>
      <c r="B3705" s="3" t="s">
        <v>3825</v>
      </c>
      <c r="C3705" s="10" t="s">
        <v>7937</v>
      </c>
      <c r="D3705" s="6">
        <v>5000</v>
      </c>
      <c r="E3705" s="8">
        <v>5000</v>
      </c>
      <c r="F3705" t="s">
        <v>8218</v>
      </c>
      <c r="G3705" t="s">
        <v>8223</v>
      </c>
      <c r="H3705" t="s">
        <v>8245</v>
      </c>
      <c r="I3705">
        <v>1420033187</v>
      </c>
      <c r="J3705">
        <v>1414845587</v>
      </c>
      <c r="K3705" t="b">
        <v>0</v>
      </c>
      <c r="L3705">
        <v>28</v>
      </c>
      <c r="M3705" t="b">
        <v>1</v>
      </c>
      <c r="N3705" t="s">
        <v>8269</v>
      </c>
      <c r="O3705" s="12">
        <f t="shared" si="285"/>
        <v>100</v>
      </c>
      <c r="P3705">
        <f t="shared" si="286"/>
        <v>178.57</v>
      </c>
      <c r="Q3705" s="14" t="s">
        <v>8308</v>
      </c>
      <c r="R3705" t="s">
        <v>8309</v>
      </c>
      <c r="S3705" s="20">
        <f t="shared" si="287"/>
        <v>41944.527627314819</v>
      </c>
      <c r="T3705" s="20">
        <f t="shared" si="288"/>
        <v>42004.569293981483</v>
      </c>
      <c r="U3705">
        <f t="shared" si="289"/>
        <v>2014</v>
      </c>
    </row>
    <row r="3706" spans="1:21" ht="60" hidden="1" x14ac:dyDescent="0.25">
      <c r="A3706">
        <v>3704</v>
      </c>
      <c r="B3706" s="3" t="s">
        <v>3701</v>
      </c>
      <c r="C3706" s="10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85"/>
        <v>136</v>
      </c>
      <c r="P3706">
        <f t="shared" si="286"/>
        <v>15.15</v>
      </c>
      <c r="Q3706" s="14" t="s">
        <v>8308</v>
      </c>
      <c r="R3706" t="s">
        <v>8309</v>
      </c>
      <c r="S3706" s="20">
        <f t="shared" si="287"/>
        <v>42461.689745370371</v>
      </c>
      <c r="T3706" s="20">
        <f t="shared" si="288"/>
        <v>42521.689745370371</v>
      </c>
      <c r="U3706">
        <f t="shared" si="289"/>
        <v>2016</v>
      </c>
    </row>
    <row r="3707" spans="1:21" ht="60" hidden="1" x14ac:dyDescent="0.25">
      <c r="A3707">
        <v>3843</v>
      </c>
      <c r="B3707" s="3" t="s">
        <v>3840</v>
      </c>
      <c r="C3707" s="10" t="s">
        <v>7952</v>
      </c>
      <c r="D3707" s="6">
        <v>5000</v>
      </c>
      <c r="E3707" s="8">
        <v>1065</v>
      </c>
      <c r="F3707" t="s">
        <v>8220</v>
      </c>
      <c r="G3707" t="s">
        <v>8223</v>
      </c>
      <c r="H3707" t="s">
        <v>8245</v>
      </c>
      <c r="I3707">
        <v>1401587064</v>
      </c>
      <c r="J3707">
        <v>1399427064</v>
      </c>
      <c r="K3707" t="b">
        <v>1</v>
      </c>
      <c r="L3707">
        <v>19</v>
      </c>
      <c r="M3707" t="b">
        <v>0</v>
      </c>
      <c r="N3707" t="s">
        <v>8269</v>
      </c>
      <c r="O3707" s="12">
        <f t="shared" si="285"/>
        <v>21</v>
      </c>
      <c r="P3707">
        <f t="shared" si="286"/>
        <v>56.05</v>
      </c>
      <c r="Q3707" s="14" t="s">
        <v>8308</v>
      </c>
      <c r="R3707" t="s">
        <v>8309</v>
      </c>
      <c r="S3707" s="20">
        <f t="shared" si="287"/>
        <v>41766.072500000002</v>
      </c>
      <c r="T3707" s="20">
        <f t="shared" si="288"/>
        <v>41791.072500000002</v>
      </c>
      <c r="U3707">
        <f t="shared" si="289"/>
        <v>2014</v>
      </c>
    </row>
    <row r="3708" spans="1:21" ht="60" hidden="1" x14ac:dyDescent="0.25">
      <c r="A3708">
        <v>3856</v>
      </c>
      <c r="B3708" s="3" t="s">
        <v>3853</v>
      </c>
      <c r="C3708" s="10" t="s">
        <v>7965</v>
      </c>
      <c r="D3708" s="6">
        <v>5000</v>
      </c>
      <c r="E3708" s="8">
        <v>1</v>
      </c>
      <c r="F3708" t="s">
        <v>8220</v>
      </c>
      <c r="G3708" t="s">
        <v>8223</v>
      </c>
      <c r="H3708" t="s">
        <v>8245</v>
      </c>
      <c r="I3708">
        <v>1425833403</v>
      </c>
      <c r="J3708">
        <v>1423245003</v>
      </c>
      <c r="K3708" t="b">
        <v>0</v>
      </c>
      <c r="L3708">
        <v>1</v>
      </c>
      <c r="M3708" t="b">
        <v>0</v>
      </c>
      <c r="N3708" t="s">
        <v>8269</v>
      </c>
      <c r="O3708" s="12">
        <f t="shared" si="285"/>
        <v>0</v>
      </c>
      <c r="P3708">
        <f t="shared" si="286"/>
        <v>1</v>
      </c>
      <c r="Q3708" s="14" t="s">
        <v>8308</v>
      </c>
      <c r="R3708" t="s">
        <v>8309</v>
      </c>
      <c r="S3708" s="20">
        <f t="shared" si="287"/>
        <v>42041.743090277778</v>
      </c>
      <c r="T3708" s="20">
        <f t="shared" si="288"/>
        <v>42071.701423611114</v>
      </c>
      <c r="U3708">
        <f t="shared" si="289"/>
        <v>2015</v>
      </c>
    </row>
    <row r="3709" spans="1:21" ht="60" hidden="1" x14ac:dyDescent="0.25">
      <c r="A3709">
        <v>3857</v>
      </c>
      <c r="B3709" s="3" t="s">
        <v>3854</v>
      </c>
      <c r="C3709" s="10" t="s">
        <v>7966</v>
      </c>
      <c r="D3709" s="6">
        <v>5000</v>
      </c>
      <c r="E3709" s="8">
        <v>260</v>
      </c>
      <c r="F3709" t="s">
        <v>8220</v>
      </c>
      <c r="G3709" t="s">
        <v>8223</v>
      </c>
      <c r="H3709" t="s">
        <v>8245</v>
      </c>
      <c r="I3709">
        <v>1406913120</v>
      </c>
      <c r="J3709">
        <v>1404927690</v>
      </c>
      <c r="K3709" t="b">
        <v>0</v>
      </c>
      <c r="L3709">
        <v>4</v>
      </c>
      <c r="M3709" t="b">
        <v>0</v>
      </c>
      <c r="N3709" t="s">
        <v>8269</v>
      </c>
      <c r="O3709" s="12">
        <f t="shared" si="285"/>
        <v>5</v>
      </c>
      <c r="P3709">
        <f t="shared" si="286"/>
        <v>65</v>
      </c>
      <c r="Q3709" s="14" t="s">
        <v>8308</v>
      </c>
      <c r="R3709" t="s">
        <v>8309</v>
      </c>
      <c r="S3709" s="20">
        <f t="shared" si="287"/>
        <v>41829.73715277778</v>
      </c>
      <c r="T3709" s="20">
        <f t="shared" si="288"/>
        <v>41852.716666666667</v>
      </c>
      <c r="U3709">
        <f t="shared" si="289"/>
        <v>2014</v>
      </c>
    </row>
    <row r="3710" spans="1:21" ht="60" hidden="1" x14ac:dyDescent="0.25">
      <c r="A3710">
        <v>3864</v>
      </c>
      <c r="B3710" s="3" t="s">
        <v>3861</v>
      </c>
      <c r="C3710" s="10" t="s">
        <v>7973</v>
      </c>
      <c r="D3710" s="6">
        <v>5000</v>
      </c>
      <c r="E3710" s="8">
        <v>60</v>
      </c>
      <c r="F3710" t="s">
        <v>8220</v>
      </c>
      <c r="G3710" t="s">
        <v>8223</v>
      </c>
      <c r="H3710" t="s">
        <v>8245</v>
      </c>
      <c r="I3710">
        <v>1447799054</v>
      </c>
      <c r="J3710">
        <v>1445203454</v>
      </c>
      <c r="K3710" t="b">
        <v>0</v>
      </c>
      <c r="L3710">
        <v>3</v>
      </c>
      <c r="M3710" t="b">
        <v>0</v>
      </c>
      <c r="N3710" t="s">
        <v>8269</v>
      </c>
      <c r="O3710" s="12">
        <f t="shared" si="285"/>
        <v>1</v>
      </c>
      <c r="P3710">
        <f t="shared" si="286"/>
        <v>20</v>
      </c>
      <c r="Q3710" s="14" t="s">
        <v>8308</v>
      </c>
      <c r="R3710" t="s">
        <v>8309</v>
      </c>
      <c r="S3710" s="20">
        <f t="shared" si="287"/>
        <v>42295.891828703709</v>
      </c>
      <c r="T3710" s="20">
        <f t="shared" si="288"/>
        <v>42325.933495370366</v>
      </c>
      <c r="U3710">
        <f t="shared" si="289"/>
        <v>2015</v>
      </c>
    </row>
    <row r="3711" spans="1:21" ht="45" hidden="1" x14ac:dyDescent="0.25">
      <c r="A3711">
        <v>3709</v>
      </c>
      <c r="B3711" s="3" t="s">
        <v>3706</v>
      </c>
      <c r="C3711" s="10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85"/>
        <v>108</v>
      </c>
      <c r="P3711">
        <f t="shared" si="286"/>
        <v>30.93</v>
      </c>
      <c r="Q3711" s="14" t="s">
        <v>8308</v>
      </c>
      <c r="R3711" t="s">
        <v>8309</v>
      </c>
      <c r="S3711" s="20">
        <f t="shared" si="287"/>
        <v>41785.707708333335</v>
      </c>
      <c r="T3711" s="20">
        <f t="shared" si="288"/>
        <v>41815.707708333335</v>
      </c>
      <c r="U3711">
        <f t="shared" si="289"/>
        <v>2014</v>
      </c>
    </row>
    <row r="3712" spans="1:21" ht="60" hidden="1" x14ac:dyDescent="0.25">
      <c r="A3712">
        <v>3928</v>
      </c>
      <c r="B3712" s="3" t="s">
        <v>3925</v>
      </c>
      <c r="C3712" s="10" t="s">
        <v>8036</v>
      </c>
      <c r="D3712" s="6">
        <v>5000</v>
      </c>
      <c r="E3712" s="8">
        <v>651</v>
      </c>
      <c r="F3712" t="s">
        <v>8220</v>
      </c>
      <c r="G3712" t="s">
        <v>8223</v>
      </c>
      <c r="H3712" t="s">
        <v>8245</v>
      </c>
      <c r="I3712">
        <v>1444971540</v>
      </c>
      <c r="J3712">
        <v>1442593427</v>
      </c>
      <c r="K3712" t="b">
        <v>0</v>
      </c>
      <c r="L3712">
        <v>7</v>
      </c>
      <c r="M3712" t="b">
        <v>0</v>
      </c>
      <c r="N3712" t="s">
        <v>8269</v>
      </c>
      <c r="O3712" s="12">
        <f t="shared" si="285"/>
        <v>13</v>
      </c>
      <c r="P3712">
        <f t="shared" si="286"/>
        <v>93</v>
      </c>
      <c r="Q3712" s="14" t="s">
        <v>8308</v>
      </c>
      <c r="R3712" t="s">
        <v>8309</v>
      </c>
      <c r="S3712" s="20">
        <f t="shared" si="287"/>
        <v>42265.683182870373</v>
      </c>
      <c r="T3712" s="20">
        <f t="shared" si="288"/>
        <v>42293.207638888889</v>
      </c>
      <c r="U3712">
        <f t="shared" si="289"/>
        <v>2015</v>
      </c>
    </row>
    <row r="3713" spans="1:21" ht="45" hidden="1" x14ac:dyDescent="0.25">
      <c r="A3713">
        <v>3934</v>
      </c>
      <c r="B3713" s="3" t="s">
        <v>3931</v>
      </c>
      <c r="C3713" s="10" t="s">
        <v>8042</v>
      </c>
      <c r="D3713" s="6">
        <v>5000</v>
      </c>
      <c r="E3713" s="8">
        <v>550</v>
      </c>
      <c r="F3713" t="s">
        <v>8220</v>
      </c>
      <c r="G3713" t="s">
        <v>8223</v>
      </c>
      <c r="H3713" t="s">
        <v>8245</v>
      </c>
      <c r="I3713">
        <v>1443704400</v>
      </c>
      <c r="J3713">
        <v>1439827639</v>
      </c>
      <c r="K3713" t="b">
        <v>0</v>
      </c>
      <c r="L3713">
        <v>12</v>
      </c>
      <c r="M3713" t="b">
        <v>0</v>
      </c>
      <c r="N3713" t="s">
        <v>8269</v>
      </c>
      <c r="O3713" s="12">
        <f t="shared" si="285"/>
        <v>11</v>
      </c>
      <c r="P3713">
        <f t="shared" si="286"/>
        <v>45.83</v>
      </c>
      <c r="Q3713" s="14" t="s">
        <v>8308</v>
      </c>
      <c r="R3713" t="s">
        <v>8309</v>
      </c>
      <c r="S3713" s="20">
        <f t="shared" si="287"/>
        <v>42233.671747685185</v>
      </c>
      <c r="T3713" s="20">
        <f t="shared" si="288"/>
        <v>42278.541666666672</v>
      </c>
      <c r="U3713">
        <f t="shared" si="289"/>
        <v>2015</v>
      </c>
    </row>
    <row r="3714" spans="1:21" ht="60" hidden="1" x14ac:dyDescent="0.25">
      <c r="A3714">
        <v>3940</v>
      </c>
      <c r="B3714" s="3" t="s">
        <v>3937</v>
      </c>
      <c r="C3714" s="10" t="s">
        <v>8048</v>
      </c>
      <c r="D3714" s="6">
        <v>5000</v>
      </c>
      <c r="E3714" s="8">
        <v>11</v>
      </c>
      <c r="F3714" t="s">
        <v>8220</v>
      </c>
      <c r="G3714" t="s">
        <v>8223</v>
      </c>
      <c r="H3714" t="s">
        <v>8245</v>
      </c>
      <c r="I3714">
        <v>1420199351</v>
      </c>
      <c r="J3714">
        <v>1416311351</v>
      </c>
      <c r="K3714" t="b">
        <v>0</v>
      </c>
      <c r="L3714">
        <v>2</v>
      </c>
      <c r="M3714" t="b">
        <v>0</v>
      </c>
      <c r="N3714" t="s">
        <v>8269</v>
      </c>
      <c r="O3714" s="12">
        <f t="shared" ref="O3714:O3777" si="290">ROUND(E3714/D3714*100,0)</f>
        <v>0</v>
      </c>
      <c r="P3714">
        <f t="shared" ref="P3714:P3777" si="291">IFERROR(ROUND(E3714/L3714,2),0)</f>
        <v>5.5</v>
      </c>
      <c r="Q3714" s="14" t="s">
        <v>8308</v>
      </c>
      <c r="R3714" t="s">
        <v>8309</v>
      </c>
      <c r="S3714" s="20">
        <f t="shared" ref="S3714:S3777" si="292">(((J3714/60)/60)/24)+DATE(1970,1,1)</f>
        <v>41961.492488425924</v>
      </c>
      <c r="T3714" s="20">
        <f t="shared" ref="T3714:T3777" si="293">(((I3714/60)/60)/24)+DATE(1970,1,1)</f>
        <v>42006.492488425924</v>
      </c>
      <c r="U3714">
        <f t="shared" si="289"/>
        <v>2014</v>
      </c>
    </row>
    <row r="3715" spans="1:21" ht="45" hidden="1" x14ac:dyDescent="0.25">
      <c r="A3715">
        <v>3943</v>
      </c>
      <c r="B3715" s="3" t="s">
        <v>3940</v>
      </c>
      <c r="C3715" s="10" t="s">
        <v>8051</v>
      </c>
      <c r="D3715" s="6">
        <v>5000</v>
      </c>
      <c r="E3715" s="8">
        <v>1782</v>
      </c>
      <c r="F3715" t="s">
        <v>8220</v>
      </c>
      <c r="G3715" t="s">
        <v>8223</v>
      </c>
      <c r="H3715" t="s">
        <v>8245</v>
      </c>
      <c r="I3715">
        <v>1446483000</v>
      </c>
      <c r="J3715">
        <v>1443811268</v>
      </c>
      <c r="K3715" t="b">
        <v>0</v>
      </c>
      <c r="L3715">
        <v>13</v>
      </c>
      <c r="M3715" t="b">
        <v>0</v>
      </c>
      <c r="N3715" t="s">
        <v>8269</v>
      </c>
      <c r="O3715" s="12">
        <f t="shared" si="290"/>
        <v>36</v>
      </c>
      <c r="P3715">
        <f t="shared" si="291"/>
        <v>137.08000000000001</v>
      </c>
      <c r="Q3715" s="14" t="s">
        <v>8308</v>
      </c>
      <c r="R3715" t="s">
        <v>8309</v>
      </c>
      <c r="S3715" s="20">
        <f t="shared" si="292"/>
        <v>42279.778564814813</v>
      </c>
      <c r="T3715" s="20">
        <f t="shared" si="293"/>
        <v>42310.701388888891</v>
      </c>
      <c r="U3715">
        <f t="shared" ref="U3715:U3778" si="294">YEAR(S3715)</f>
        <v>2015</v>
      </c>
    </row>
    <row r="3716" spans="1:21" ht="60" hidden="1" x14ac:dyDescent="0.25">
      <c r="A3716">
        <v>3944</v>
      </c>
      <c r="B3716" s="3" t="s">
        <v>3941</v>
      </c>
      <c r="C3716" s="10" t="s">
        <v>8052</v>
      </c>
      <c r="D3716" s="6">
        <v>5000</v>
      </c>
      <c r="E3716" s="8">
        <v>0</v>
      </c>
      <c r="F3716" t="s">
        <v>8220</v>
      </c>
      <c r="G3716" t="s">
        <v>8223</v>
      </c>
      <c r="H3716" t="s">
        <v>8245</v>
      </c>
      <c r="I3716">
        <v>1440690875</v>
      </c>
      <c r="J3716">
        <v>1438098875</v>
      </c>
      <c r="K3716" t="b">
        <v>0</v>
      </c>
      <c r="L3716">
        <v>0</v>
      </c>
      <c r="M3716" t="b">
        <v>0</v>
      </c>
      <c r="N3716" t="s">
        <v>8269</v>
      </c>
      <c r="O3716" s="12">
        <f t="shared" si="290"/>
        <v>0</v>
      </c>
      <c r="P3716">
        <f t="shared" si="291"/>
        <v>0</v>
      </c>
      <c r="Q3716" s="14" t="s">
        <v>8308</v>
      </c>
      <c r="R3716" t="s">
        <v>8309</v>
      </c>
      <c r="S3716" s="20">
        <f t="shared" si="292"/>
        <v>42213.662905092591</v>
      </c>
      <c r="T3716" s="20">
        <f t="shared" si="293"/>
        <v>42243.662905092591</v>
      </c>
      <c r="U3716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10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90"/>
        <v>103</v>
      </c>
      <c r="P3717">
        <f t="shared" si="291"/>
        <v>132.96</v>
      </c>
      <c r="Q3717" s="14" t="s">
        <v>8308</v>
      </c>
      <c r="R3717" t="s">
        <v>8309</v>
      </c>
      <c r="S3717" s="20">
        <f t="shared" si="292"/>
        <v>42036.995590277773</v>
      </c>
      <c r="T3717" s="20">
        <f t="shared" si="293"/>
        <v>42094.536111111112</v>
      </c>
      <c r="U3717">
        <f t="shared" si="294"/>
        <v>2015</v>
      </c>
    </row>
    <row r="3718" spans="1:21" ht="45" hidden="1" x14ac:dyDescent="0.25">
      <c r="A3718">
        <v>3968</v>
      </c>
      <c r="B3718" s="3" t="s">
        <v>3965</v>
      </c>
      <c r="C3718" s="10" t="s">
        <v>8075</v>
      </c>
      <c r="D3718" s="6">
        <v>5000</v>
      </c>
      <c r="E3718" s="8">
        <v>527</v>
      </c>
      <c r="F3718" t="s">
        <v>8220</v>
      </c>
      <c r="G3718" t="s">
        <v>8223</v>
      </c>
      <c r="H3718" t="s">
        <v>8245</v>
      </c>
      <c r="I3718">
        <v>1463945673</v>
      </c>
      <c r="J3718">
        <v>1458761673</v>
      </c>
      <c r="K3718" t="b">
        <v>0</v>
      </c>
      <c r="L3718">
        <v>11</v>
      </c>
      <c r="M3718" t="b">
        <v>0</v>
      </c>
      <c r="N3718" t="s">
        <v>8269</v>
      </c>
      <c r="O3718" s="12">
        <f t="shared" si="290"/>
        <v>11</v>
      </c>
      <c r="P3718">
        <f t="shared" si="291"/>
        <v>47.91</v>
      </c>
      <c r="Q3718" s="14" t="s">
        <v>8308</v>
      </c>
      <c r="R3718" t="s">
        <v>8309</v>
      </c>
      <c r="S3718" s="20">
        <f t="shared" si="292"/>
        <v>42452.815659722226</v>
      </c>
      <c r="T3718" s="20">
        <f t="shared" si="293"/>
        <v>42512.815659722226</v>
      </c>
      <c r="U3718">
        <f t="shared" si="294"/>
        <v>2016</v>
      </c>
    </row>
    <row r="3719" spans="1:21" ht="45" hidden="1" x14ac:dyDescent="0.25">
      <c r="A3719">
        <v>3717</v>
      </c>
      <c r="B3719" s="3" t="s">
        <v>3714</v>
      </c>
      <c r="C3719" s="10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90"/>
        <v>101</v>
      </c>
      <c r="P3719">
        <f t="shared" si="291"/>
        <v>310</v>
      </c>
      <c r="Q3719" s="14" t="s">
        <v>8308</v>
      </c>
      <c r="R3719" t="s">
        <v>8309</v>
      </c>
      <c r="S3719" s="20">
        <f t="shared" si="292"/>
        <v>42102.866307870368</v>
      </c>
      <c r="T3719" s="20">
        <f t="shared" si="293"/>
        <v>42133.866307870368</v>
      </c>
      <c r="U3719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10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90"/>
        <v>239</v>
      </c>
      <c r="P3720">
        <f t="shared" si="291"/>
        <v>26.02</v>
      </c>
      <c r="Q3720" s="14" t="s">
        <v>8308</v>
      </c>
      <c r="R3720" t="s">
        <v>8309</v>
      </c>
      <c r="S3720" s="20">
        <f t="shared" si="292"/>
        <v>42032.716145833328</v>
      </c>
      <c r="T3720" s="20">
        <f t="shared" si="293"/>
        <v>42062.716145833328</v>
      </c>
      <c r="U3720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10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90"/>
        <v>210</v>
      </c>
      <c r="P3721">
        <f t="shared" si="291"/>
        <v>105</v>
      </c>
      <c r="Q3721" s="14" t="s">
        <v>8308</v>
      </c>
      <c r="R3721" t="s">
        <v>8309</v>
      </c>
      <c r="S3721" s="20">
        <f t="shared" si="292"/>
        <v>42147.729930555557</v>
      </c>
      <c r="T3721" s="20">
        <f t="shared" si="293"/>
        <v>42177.729930555557</v>
      </c>
      <c r="U3721">
        <f t="shared" si="294"/>
        <v>2015</v>
      </c>
    </row>
    <row r="3722" spans="1:21" ht="60" hidden="1" x14ac:dyDescent="0.25">
      <c r="A3722">
        <v>3973</v>
      </c>
      <c r="B3722" s="3" t="s">
        <v>3970</v>
      </c>
      <c r="C3722" s="10" t="s">
        <v>8080</v>
      </c>
      <c r="D3722" s="6">
        <v>5000</v>
      </c>
      <c r="E3722" s="8">
        <v>3905</v>
      </c>
      <c r="F3722" t="s">
        <v>8220</v>
      </c>
      <c r="G3722" t="s">
        <v>8223</v>
      </c>
      <c r="H3722" t="s">
        <v>8245</v>
      </c>
      <c r="I3722">
        <v>1462766400</v>
      </c>
      <c r="J3722">
        <v>1460219110</v>
      </c>
      <c r="K3722" t="b">
        <v>0</v>
      </c>
      <c r="L3722">
        <v>37</v>
      </c>
      <c r="M3722" t="b">
        <v>0</v>
      </c>
      <c r="N3722" t="s">
        <v>8269</v>
      </c>
      <c r="O3722" s="12">
        <f t="shared" si="290"/>
        <v>78</v>
      </c>
      <c r="P3722">
        <f t="shared" si="291"/>
        <v>105.54</v>
      </c>
      <c r="Q3722" s="14" t="s">
        <v>8308</v>
      </c>
      <c r="R3722" t="s">
        <v>8309</v>
      </c>
      <c r="S3722" s="20">
        <f t="shared" si="292"/>
        <v>42469.68414351852</v>
      </c>
      <c r="T3722" s="20">
        <f t="shared" si="293"/>
        <v>42499.166666666672</v>
      </c>
      <c r="U3722">
        <f t="shared" si="294"/>
        <v>2016</v>
      </c>
    </row>
    <row r="3723" spans="1:21" ht="60" hidden="1" x14ac:dyDescent="0.25">
      <c r="A3723">
        <v>4031</v>
      </c>
      <c r="B3723" s="3" t="s">
        <v>4027</v>
      </c>
      <c r="C3723" s="10" t="s">
        <v>8136</v>
      </c>
      <c r="D3723" s="6">
        <v>5000</v>
      </c>
      <c r="E3723" s="8">
        <v>0</v>
      </c>
      <c r="F3723" t="s">
        <v>8220</v>
      </c>
      <c r="G3723" t="s">
        <v>8223</v>
      </c>
      <c r="H3723" t="s">
        <v>8245</v>
      </c>
      <c r="I3723">
        <v>1418914964</v>
      </c>
      <c r="J3723">
        <v>1414591364</v>
      </c>
      <c r="K3723" t="b">
        <v>0</v>
      </c>
      <c r="L3723">
        <v>0</v>
      </c>
      <c r="M3723" t="b">
        <v>0</v>
      </c>
      <c r="N3723" t="s">
        <v>8269</v>
      </c>
      <c r="O3723" s="12">
        <f t="shared" si="290"/>
        <v>0</v>
      </c>
      <c r="P3723">
        <f t="shared" si="291"/>
        <v>0</v>
      </c>
      <c r="Q3723" s="14" t="s">
        <v>8308</v>
      </c>
      <c r="R3723" t="s">
        <v>8309</v>
      </c>
      <c r="S3723" s="20">
        <f t="shared" si="292"/>
        <v>41941.585231481484</v>
      </c>
      <c r="T3723" s="20">
        <f t="shared" si="293"/>
        <v>41991.626898148148</v>
      </c>
      <c r="U3723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10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90"/>
        <v>111</v>
      </c>
      <c r="P3724">
        <f t="shared" si="291"/>
        <v>47.66</v>
      </c>
      <c r="Q3724" s="14" t="s">
        <v>8308</v>
      </c>
      <c r="R3724" t="s">
        <v>8309</v>
      </c>
      <c r="S3724" s="20">
        <f t="shared" si="292"/>
        <v>42381.671840277777</v>
      </c>
      <c r="T3724" s="20">
        <f t="shared" si="293"/>
        <v>42411.957638888889</v>
      </c>
      <c r="U3724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10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90"/>
        <v>102</v>
      </c>
      <c r="P3725">
        <f t="shared" si="291"/>
        <v>72.89</v>
      </c>
      <c r="Q3725" s="14" t="s">
        <v>8308</v>
      </c>
      <c r="R3725" t="s">
        <v>8309</v>
      </c>
      <c r="S3725" s="20">
        <f t="shared" si="292"/>
        <v>41943.753032407411</v>
      </c>
      <c r="T3725" s="20">
        <f t="shared" si="293"/>
        <v>41973.794699074075</v>
      </c>
      <c r="U3725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10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90"/>
        <v>103</v>
      </c>
      <c r="P3726">
        <f t="shared" si="291"/>
        <v>49.55</v>
      </c>
      <c r="Q3726" s="14" t="s">
        <v>8308</v>
      </c>
      <c r="R3726" t="s">
        <v>8309</v>
      </c>
      <c r="S3726" s="20">
        <f t="shared" si="292"/>
        <v>42465.491435185191</v>
      </c>
      <c r="T3726" s="20">
        <f t="shared" si="293"/>
        <v>42494.958333333328</v>
      </c>
      <c r="U3726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10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90"/>
        <v>127</v>
      </c>
      <c r="P3727">
        <f t="shared" si="291"/>
        <v>25.4</v>
      </c>
      <c r="Q3727" s="14" t="s">
        <v>8308</v>
      </c>
      <c r="R3727" t="s">
        <v>8309</v>
      </c>
      <c r="S3727" s="20">
        <f t="shared" si="292"/>
        <v>42401.945219907408</v>
      </c>
      <c r="T3727" s="20">
        <f t="shared" si="293"/>
        <v>42418.895833333328</v>
      </c>
      <c r="U3727">
        <f t="shared" si="294"/>
        <v>2016</v>
      </c>
    </row>
    <row r="3728" spans="1:21" ht="45" hidden="1" x14ac:dyDescent="0.25">
      <c r="A3728">
        <v>4047</v>
      </c>
      <c r="B3728" s="3" t="s">
        <v>4043</v>
      </c>
      <c r="C3728" s="10" t="s">
        <v>8151</v>
      </c>
      <c r="D3728" s="6">
        <v>5000</v>
      </c>
      <c r="E3728" s="8">
        <v>110</v>
      </c>
      <c r="F3728" t="s">
        <v>8220</v>
      </c>
      <c r="G3728" t="s">
        <v>8223</v>
      </c>
      <c r="H3728" t="s">
        <v>8245</v>
      </c>
      <c r="I3728">
        <v>1420938000</v>
      </c>
      <c r="J3728">
        <v>1418862743</v>
      </c>
      <c r="K3728" t="b">
        <v>0</v>
      </c>
      <c r="L3728">
        <v>4</v>
      </c>
      <c r="M3728" t="b">
        <v>0</v>
      </c>
      <c r="N3728" t="s">
        <v>8269</v>
      </c>
      <c r="O3728" s="12">
        <f t="shared" si="290"/>
        <v>2</v>
      </c>
      <c r="P3728">
        <f t="shared" si="291"/>
        <v>27.5</v>
      </c>
      <c r="Q3728" s="14" t="s">
        <v>8308</v>
      </c>
      <c r="R3728" t="s">
        <v>8309</v>
      </c>
      <c r="S3728" s="20">
        <f t="shared" si="292"/>
        <v>41991.022488425922</v>
      </c>
      <c r="T3728" s="20">
        <f t="shared" si="293"/>
        <v>42015.041666666672</v>
      </c>
      <c r="U3728">
        <f t="shared" si="294"/>
        <v>2014</v>
      </c>
    </row>
    <row r="3729" spans="1:21" ht="60" hidden="1" x14ac:dyDescent="0.25">
      <c r="A3729">
        <v>4067</v>
      </c>
      <c r="B3729" s="3" t="s">
        <v>4063</v>
      </c>
      <c r="C3729" s="10" t="s">
        <v>7998</v>
      </c>
      <c r="D3729" s="6">
        <v>5000</v>
      </c>
      <c r="E3729" s="8">
        <v>3045</v>
      </c>
      <c r="F3729" t="s">
        <v>8220</v>
      </c>
      <c r="G3729" t="s">
        <v>8223</v>
      </c>
      <c r="H3729" t="s">
        <v>8245</v>
      </c>
      <c r="I3729">
        <v>1443408550</v>
      </c>
      <c r="J3729">
        <v>1439952550</v>
      </c>
      <c r="K3729" t="b">
        <v>0</v>
      </c>
      <c r="L3729">
        <v>17</v>
      </c>
      <c r="M3729" t="b">
        <v>0</v>
      </c>
      <c r="N3729" t="s">
        <v>8269</v>
      </c>
      <c r="O3729" s="12">
        <f t="shared" si="290"/>
        <v>61</v>
      </c>
      <c r="P3729">
        <f t="shared" si="291"/>
        <v>179.12</v>
      </c>
      <c r="Q3729" s="14" t="s">
        <v>8308</v>
      </c>
      <c r="R3729" t="s">
        <v>8309</v>
      </c>
      <c r="S3729" s="20">
        <f t="shared" si="292"/>
        <v>42235.117476851854</v>
      </c>
      <c r="T3729" s="20">
        <f t="shared" si="293"/>
        <v>42275.117476851854</v>
      </c>
      <c r="U3729">
        <f t="shared" si="294"/>
        <v>2015</v>
      </c>
    </row>
    <row r="3730" spans="1:21" ht="60" hidden="1" x14ac:dyDescent="0.25">
      <c r="A3730">
        <v>4089</v>
      </c>
      <c r="B3730" s="3" t="s">
        <v>4085</v>
      </c>
      <c r="C3730" s="10" t="s">
        <v>8192</v>
      </c>
      <c r="D3730" s="6">
        <v>5000</v>
      </c>
      <c r="E3730" s="8">
        <v>240</v>
      </c>
      <c r="F3730" t="s">
        <v>8220</v>
      </c>
      <c r="G3730" t="s">
        <v>8223</v>
      </c>
      <c r="H3730" t="s">
        <v>8245</v>
      </c>
      <c r="I3730">
        <v>1433093700</v>
      </c>
      <c r="J3730">
        <v>1430242488</v>
      </c>
      <c r="K3730" t="b">
        <v>0</v>
      </c>
      <c r="L3730">
        <v>8</v>
      </c>
      <c r="M3730" t="b">
        <v>0</v>
      </c>
      <c r="N3730" t="s">
        <v>8269</v>
      </c>
      <c r="O3730" s="12">
        <f t="shared" si="290"/>
        <v>5</v>
      </c>
      <c r="P3730">
        <f t="shared" si="291"/>
        <v>30</v>
      </c>
      <c r="Q3730" s="14" t="s">
        <v>8308</v>
      </c>
      <c r="R3730" t="s">
        <v>8309</v>
      </c>
      <c r="S3730" s="20">
        <f t="shared" si="292"/>
        <v>42122.732499999998</v>
      </c>
      <c r="T3730" s="20">
        <f t="shared" si="293"/>
        <v>42155.732638888891</v>
      </c>
      <c r="U3730">
        <f t="shared" si="294"/>
        <v>2015</v>
      </c>
    </row>
    <row r="3731" spans="1:21" ht="60" hidden="1" x14ac:dyDescent="0.25">
      <c r="A3731">
        <v>4106</v>
      </c>
      <c r="B3731" s="3" t="s">
        <v>4102</v>
      </c>
      <c r="C3731" s="10" t="s">
        <v>8209</v>
      </c>
      <c r="D3731" s="6">
        <v>5000</v>
      </c>
      <c r="E3731" s="8">
        <v>3530</v>
      </c>
      <c r="F3731" t="s">
        <v>8220</v>
      </c>
      <c r="G3731" t="s">
        <v>8223</v>
      </c>
      <c r="H3731" t="s">
        <v>8245</v>
      </c>
      <c r="I3731">
        <v>1427936400</v>
      </c>
      <c r="J3731">
        <v>1424221866</v>
      </c>
      <c r="K3731" t="b">
        <v>0</v>
      </c>
      <c r="L3731">
        <v>33</v>
      </c>
      <c r="M3731" t="b">
        <v>0</v>
      </c>
      <c r="N3731" t="s">
        <v>8269</v>
      </c>
      <c r="O3731" s="12">
        <f t="shared" si="290"/>
        <v>71</v>
      </c>
      <c r="P3731">
        <f t="shared" si="291"/>
        <v>106.97</v>
      </c>
      <c r="Q3731" s="14" t="s">
        <v>8308</v>
      </c>
      <c r="R3731" t="s">
        <v>8309</v>
      </c>
      <c r="S3731" s="20">
        <f t="shared" si="292"/>
        <v>42053.049375000002</v>
      </c>
      <c r="T3731" s="20">
        <f t="shared" si="293"/>
        <v>42096.041666666672</v>
      </c>
      <c r="U3731">
        <f t="shared" si="294"/>
        <v>2015</v>
      </c>
    </row>
    <row r="3732" spans="1:21" ht="60" hidden="1" x14ac:dyDescent="0.25">
      <c r="A3732">
        <v>2881</v>
      </c>
      <c r="B3732" s="3" t="s">
        <v>2881</v>
      </c>
      <c r="C3732" s="10" t="s">
        <v>6991</v>
      </c>
      <c r="D3732" s="6">
        <v>5500</v>
      </c>
      <c r="E3732" s="8">
        <v>0</v>
      </c>
      <c r="F3732" t="s">
        <v>8220</v>
      </c>
      <c r="G3732" t="s">
        <v>8223</v>
      </c>
      <c r="H3732" t="s">
        <v>8245</v>
      </c>
      <c r="I3732">
        <v>1417620036</v>
      </c>
      <c r="J3732">
        <v>1412432436</v>
      </c>
      <c r="K3732" t="b">
        <v>0</v>
      </c>
      <c r="L3732">
        <v>0</v>
      </c>
      <c r="M3732" t="b">
        <v>0</v>
      </c>
      <c r="N3732" t="s">
        <v>8269</v>
      </c>
      <c r="O3732" s="12">
        <f t="shared" si="290"/>
        <v>0</v>
      </c>
      <c r="P3732">
        <f t="shared" si="291"/>
        <v>0</v>
      </c>
      <c r="Q3732" s="14" t="s">
        <v>8308</v>
      </c>
      <c r="R3732" t="s">
        <v>8309</v>
      </c>
      <c r="S3732" s="20">
        <f t="shared" si="292"/>
        <v>41916.597638888888</v>
      </c>
      <c r="T3732" s="20">
        <f t="shared" si="293"/>
        <v>41976.639305555553</v>
      </c>
      <c r="U3732">
        <f t="shared" si="294"/>
        <v>2014</v>
      </c>
    </row>
    <row r="3733" spans="1:21" ht="45" hidden="1" x14ac:dyDescent="0.25">
      <c r="A3733">
        <v>2892</v>
      </c>
      <c r="B3733" s="3" t="s">
        <v>2892</v>
      </c>
      <c r="C3733" s="10" t="s">
        <v>7002</v>
      </c>
      <c r="D3733" s="6">
        <v>5500</v>
      </c>
      <c r="E3733" s="8">
        <v>500</v>
      </c>
      <c r="F3733" t="s">
        <v>8220</v>
      </c>
      <c r="G3733" t="s">
        <v>8223</v>
      </c>
      <c r="H3733" t="s">
        <v>8245</v>
      </c>
      <c r="I3733">
        <v>1409000400</v>
      </c>
      <c r="J3733">
        <v>1408381704</v>
      </c>
      <c r="K3733" t="b">
        <v>0</v>
      </c>
      <c r="L3733">
        <v>17</v>
      </c>
      <c r="M3733" t="b">
        <v>0</v>
      </c>
      <c r="N3733" t="s">
        <v>8269</v>
      </c>
      <c r="O3733" s="12">
        <f t="shared" si="290"/>
        <v>9</v>
      </c>
      <c r="P3733">
        <f t="shared" si="291"/>
        <v>29.41</v>
      </c>
      <c r="Q3733" s="14" t="s">
        <v>8308</v>
      </c>
      <c r="R3733" t="s">
        <v>8309</v>
      </c>
      <c r="S3733" s="20">
        <f t="shared" si="292"/>
        <v>41869.714166666665</v>
      </c>
      <c r="T3733" s="20">
        <f t="shared" si="293"/>
        <v>41876.875</v>
      </c>
      <c r="U3733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10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90"/>
        <v>15</v>
      </c>
      <c r="P3734">
        <f t="shared" si="291"/>
        <v>32.75</v>
      </c>
      <c r="Q3734" s="14" t="s">
        <v>8308</v>
      </c>
      <c r="R3734" t="s">
        <v>8309</v>
      </c>
      <c r="S3734" s="20">
        <f t="shared" si="292"/>
        <v>41968.677465277782</v>
      </c>
      <c r="T3734" s="20">
        <f t="shared" si="293"/>
        <v>42028.5</v>
      </c>
      <c r="U3734">
        <f t="shared" si="294"/>
        <v>2014</v>
      </c>
    </row>
    <row r="3735" spans="1:21" ht="60" hidden="1" x14ac:dyDescent="0.25">
      <c r="A3735">
        <v>2900</v>
      </c>
      <c r="B3735" s="3" t="s">
        <v>2900</v>
      </c>
      <c r="C3735" s="10" t="s">
        <v>7010</v>
      </c>
      <c r="D3735" s="6">
        <v>5500</v>
      </c>
      <c r="E3735" s="8">
        <v>3405</v>
      </c>
      <c r="F3735" t="s">
        <v>8220</v>
      </c>
      <c r="G3735" t="s">
        <v>8223</v>
      </c>
      <c r="H3735" t="s">
        <v>8245</v>
      </c>
      <c r="I3735">
        <v>1407562632</v>
      </c>
      <c r="J3735">
        <v>1404970632</v>
      </c>
      <c r="K3735" t="b">
        <v>0</v>
      </c>
      <c r="L3735">
        <v>7</v>
      </c>
      <c r="M3735" t="b">
        <v>0</v>
      </c>
      <c r="N3735" t="s">
        <v>8269</v>
      </c>
      <c r="O3735" s="12">
        <f t="shared" si="290"/>
        <v>62</v>
      </c>
      <c r="P3735">
        <f t="shared" si="291"/>
        <v>486.43</v>
      </c>
      <c r="Q3735" s="14" t="s">
        <v>8308</v>
      </c>
      <c r="R3735" t="s">
        <v>8309</v>
      </c>
      <c r="S3735" s="20">
        <f t="shared" si="292"/>
        <v>41830.234166666669</v>
      </c>
      <c r="T3735" s="20">
        <f t="shared" si="293"/>
        <v>41860.234166666669</v>
      </c>
      <c r="U3735">
        <f t="shared" si="294"/>
        <v>2014</v>
      </c>
    </row>
    <row r="3736" spans="1:21" ht="60" x14ac:dyDescent="0.25">
      <c r="A3736">
        <v>3156</v>
      </c>
      <c r="B3736" s="3" t="s">
        <v>3156</v>
      </c>
      <c r="C3736" s="10" t="s">
        <v>7266</v>
      </c>
      <c r="D3736" s="6">
        <v>5500</v>
      </c>
      <c r="E3736" s="8">
        <v>5600</v>
      </c>
      <c r="F3736" t="s">
        <v>8218</v>
      </c>
      <c r="G3736" t="s">
        <v>8223</v>
      </c>
      <c r="H3736" t="s">
        <v>8245</v>
      </c>
      <c r="I3736">
        <v>1338591144</v>
      </c>
      <c r="J3736">
        <v>1335567144</v>
      </c>
      <c r="K3736" t="b">
        <v>1</v>
      </c>
      <c r="L3736">
        <v>89</v>
      </c>
      <c r="M3736" t="b">
        <v>1</v>
      </c>
      <c r="N3736" t="s">
        <v>8269</v>
      </c>
      <c r="O3736" s="12">
        <f t="shared" si="290"/>
        <v>102</v>
      </c>
      <c r="P3736">
        <f t="shared" si="291"/>
        <v>62.92</v>
      </c>
      <c r="Q3736" s="14" t="s">
        <v>8308</v>
      </c>
      <c r="R3736" t="s">
        <v>8309</v>
      </c>
      <c r="S3736" s="20">
        <f t="shared" si="292"/>
        <v>41026.953055555554</v>
      </c>
      <c r="T3736" s="20">
        <f t="shared" si="293"/>
        <v>41061.953055555554</v>
      </c>
      <c r="U3736">
        <f t="shared" si="294"/>
        <v>2012</v>
      </c>
    </row>
    <row r="3737" spans="1:21" ht="30" hidden="1" x14ac:dyDescent="0.25">
      <c r="A3737">
        <v>3735</v>
      </c>
      <c r="B3737" s="3" t="s">
        <v>3732</v>
      </c>
      <c r="C3737" s="10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90"/>
        <v>13</v>
      </c>
      <c r="P3737">
        <f t="shared" si="291"/>
        <v>10</v>
      </c>
      <c r="Q3737" s="14" t="s">
        <v>8308</v>
      </c>
      <c r="R3737" t="s">
        <v>8309</v>
      </c>
      <c r="S3737" s="20">
        <f t="shared" si="292"/>
        <v>42122.693159722221</v>
      </c>
      <c r="T3737" s="20">
        <f t="shared" si="293"/>
        <v>42152.693159722221</v>
      </c>
      <c r="U3737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10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90"/>
        <v>1</v>
      </c>
      <c r="P3738">
        <f t="shared" si="291"/>
        <v>10</v>
      </c>
      <c r="Q3738" s="14" t="s">
        <v>8308</v>
      </c>
      <c r="R3738" t="s">
        <v>8309</v>
      </c>
      <c r="S3738" s="20">
        <f t="shared" si="292"/>
        <v>42048.711724537032</v>
      </c>
      <c r="T3738" s="20">
        <f t="shared" si="293"/>
        <v>42086.75</v>
      </c>
      <c r="U3738">
        <f t="shared" si="294"/>
        <v>2015</v>
      </c>
    </row>
    <row r="3739" spans="1:21" ht="60" x14ac:dyDescent="0.25">
      <c r="A3739">
        <v>3249</v>
      </c>
      <c r="B3739" s="3" t="s">
        <v>3249</v>
      </c>
      <c r="C3739" s="10" t="s">
        <v>7359</v>
      </c>
      <c r="D3739" s="6">
        <v>5500</v>
      </c>
      <c r="E3739" s="8">
        <v>5771</v>
      </c>
      <c r="F3739" t="s">
        <v>8218</v>
      </c>
      <c r="G3739" t="s">
        <v>8223</v>
      </c>
      <c r="H3739" t="s">
        <v>8245</v>
      </c>
      <c r="I3739">
        <v>1434822914</v>
      </c>
      <c r="J3739">
        <v>1432230914</v>
      </c>
      <c r="K3739" t="b">
        <v>1</v>
      </c>
      <c r="L3739">
        <v>88</v>
      </c>
      <c r="M3739" t="b">
        <v>1</v>
      </c>
      <c r="N3739" t="s">
        <v>8269</v>
      </c>
      <c r="O3739" s="12">
        <f t="shared" si="290"/>
        <v>105</v>
      </c>
      <c r="P3739">
        <f t="shared" si="291"/>
        <v>65.58</v>
      </c>
      <c r="Q3739" s="14" t="s">
        <v>8308</v>
      </c>
      <c r="R3739" t="s">
        <v>8309</v>
      </c>
      <c r="S3739" s="20">
        <f t="shared" si="292"/>
        <v>42145.746689814812</v>
      </c>
      <c r="T3739" s="20">
        <f t="shared" si="293"/>
        <v>42175.746689814812</v>
      </c>
      <c r="U3739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10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90"/>
        <v>18</v>
      </c>
      <c r="P3740">
        <f t="shared" si="291"/>
        <v>45</v>
      </c>
      <c r="Q3740" s="14" t="s">
        <v>8308</v>
      </c>
      <c r="R3740" t="s">
        <v>8309</v>
      </c>
      <c r="S3740" s="20">
        <f t="shared" si="292"/>
        <v>41813.938715277778</v>
      </c>
      <c r="T3740" s="20">
        <f t="shared" si="293"/>
        <v>41835.916666666664</v>
      </c>
      <c r="U3740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10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90"/>
        <v>20</v>
      </c>
      <c r="P3741">
        <f t="shared" si="291"/>
        <v>100.63</v>
      </c>
      <c r="Q3741" s="14" t="s">
        <v>8308</v>
      </c>
      <c r="R3741" t="s">
        <v>8309</v>
      </c>
      <c r="S3741" s="20">
        <f t="shared" si="292"/>
        <v>42548.449861111112</v>
      </c>
      <c r="T3741" s="20">
        <f t="shared" si="293"/>
        <v>42568.449861111112</v>
      </c>
      <c r="U3741">
        <f t="shared" si="294"/>
        <v>2016</v>
      </c>
    </row>
    <row r="3742" spans="1:21" ht="60" x14ac:dyDescent="0.25">
      <c r="A3742">
        <v>3348</v>
      </c>
      <c r="B3742" s="3" t="s">
        <v>3266</v>
      </c>
      <c r="C3742" s="10" t="s">
        <v>7458</v>
      </c>
      <c r="D3742" s="6">
        <v>5500</v>
      </c>
      <c r="E3742" s="8">
        <v>5516</v>
      </c>
      <c r="F3742" t="s">
        <v>8218</v>
      </c>
      <c r="G3742" t="s">
        <v>8223</v>
      </c>
      <c r="H3742" t="s">
        <v>8245</v>
      </c>
      <c r="I3742">
        <v>1461988740</v>
      </c>
      <c r="J3742">
        <v>1459949080</v>
      </c>
      <c r="K3742" t="b">
        <v>0</v>
      </c>
      <c r="L3742">
        <v>79</v>
      </c>
      <c r="M3742" t="b">
        <v>1</v>
      </c>
      <c r="N3742" t="s">
        <v>8269</v>
      </c>
      <c r="O3742" s="12">
        <f t="shared" si="290"/>
        <v>100</v>
      </c>
      <c r="P3742">
        <f t="shared" si="291"/>
        <v>69.819999999999993</v>
      </c>
      <c r="Q3742" s="14" t="s">
        <v>8308</v>
      </c>
      <c r="R3742" t="s">
        <v>8309</v>
      </c>
      <c r="S3742" s="20">
        <f t="shared" si="292"/>
        <v>42466.558796296296</v>
      </c>
      <c r="T3742" s="20">
        <f t="shared" si="293"/>
        <v>42490.165972222225</v>
      </c>
      <c r="U3742">
        <f t="shared" si="294"/>
        <v>2016</v>
      </c>
    </row>
    <row r="3743" spans="1:21" ht="60" x14ac:dyDescent="0.25">
      <c r="A3743">
        <v>3542</v>
      </c>
      <c r="B3743" s="3" t="s">
        <v>3541</v>
      </c>
      <c r="C3743" s="10" t="s">
        <v>7652</v>
      </c>
      <c r="D3743" s="6">
        <v>5500</v>
      </c>
      <c r="E3743" s="8">
        <v>5623</v>
      </c>
      <c r="F3743" t="s">
        <v>8218</v>
      </c>
      <c r="G3743" t="s">
        <v>8223</v>
      </c>
      <c r="H3743" t="s">
        <v>8245</v>
      </c>
      <c r="I3743">
        <v>1410099822</v>
      </c>
      <c r="J3743">
        <v>1404915822</v>
      </c>
      <c r="K3743" t="b">
        <v>0</v>
      </c>
      <c r="L3743">
        <v>85</v>
      </c>
      <c r="M3743" t="b">
        <v>1</v>
      </c>
      <c r="N3743" t="s">
        <v>8269</v>
      </c>
      <c r="O3743" s="12">
        <f t="shared" si="290"/>
        <v>102</v>
      </c>
      <c r="P3743">
        <f t="shared" si="291"/>
        <v>66.150000000000006</v>
      </c>
      <c r="Q3743" s="14" t="s">
        <v>8308</v>
      </c>
      <c r="R3743" t="s">
        <v>8309</v>
      </c>
      <c r="S3743" s="20">
        <f t="shared" si="292"/>
        <v>41829.599791666667</v>
      </c>
      <c r="T3743" s="20">
        <f t="shared" si="293"/>
        <v>41889.599791666667</v>
      </c>
      <c r="U3743">
        <f t="shared" si="294"/>
        <v>2014</v>
      </c>
    </row>
    <row r="3744" spans="1:21" ht="60" x14ac:dyDescent="0.25">
      <c r="A3744">
        <v>3553</v>
      </c>
      <c r="B3744" s="3" t="s">
        <v>3552</v>
      </c>
      <c r="C3744" s="10" t="s">
        <v>7663</v>
      </c>
      <c r="D3744" s="6">
        <v>5500</v>
      </c>
      <c r="E3744" s="8">
        <v>5845</v>
      </c>
      <c r="F3744" t="s">
        <v>8218</v>
      </c>
      <c r="G3744" t="s">
        <v>8223</v>
      </c>
      <c r="H3744" t="s">
        <v>8245</v>
      </c>
      <c r="I3744">
        <v>1439337600</v>
      </c>
      <c r="J3744">
        <v>1436575280</v>
      </c>
      <c r="K3744" t="b">
        <v>0</v>
      </c>
      <c r="L3744">
        <v>104</v>
      </c>
      <c r="M3744" t="b">
        <v>1</v>
      </c>
      <c r="N3744" t="s">
        <v>8269</v>
      </c>
      <c r="O3744" s="12">
        <f t="shared" si="290"/>
        <v>106</v>
      </c>
      <c r="P3744">
        <f t="shared" si="291"/>
        <v>56.2</v>
      </c>
      <c r="Q3744" s="14" t="s">
        <v>8308</v>
      </c>
      <c r="R3744" t="s">
        <v>8309</v>
      </c>
      <c r="S3744" s="20">
        <f t="shared" si="292"/>
        <v>42196.028703703705</v>
      </c>
      <c r="T3744" s="20">
        <f t="shared" si="293"/>
        <v>42228</v>
      </c>
      <c r="U3744">
        <f t="shared" si="294"/>
        <v>2015</v>
      </c>
    </row>
    <row r="3745" spans="1:21" ht="60" hidden="1" x14ac:dyDescent="0.25">
      <c r="A3745">
        <v>3731</v>
      </c>
      <c r="B3745" s="3" t="s">
        <v>3728</v>
      </c>
      <c r="C3745" s="10" t="s">
        <v>7841</v>
      </c>
      <c r="D3745" s="6">
        <v>5500</v>
      </c>
      <c r="E3745" s="8">
        <v>620</v>
      </c>
      <c r="F3745" t="s">
        <v>8220</v>
      </c>
      <c r="G3745" t="s">
        <v>8223</v>
      </c>
      <c r="H3745" t="s">
        <v>8245</v>
      </c>
      <c r="I3745">
        <v>1420860180</v>
      </c>
      <c r="J3745">
        <v>1418234646</v>
      </c>
      <c r="K3745" t="b">
        <v>0</v>
      </c>
      <c r="L3745">
        <v>12</v>
      </c>
      <c r="M3745" t="b">
        <v>0</v>
      </c>
      <c r="N3745" t="s">
        <v>8269</v>
      </c>
      <c r="O3745" s="12">
        <f t="shared" si="290"/>
        <v>11</v>
      </c>
      <c r="P3745">
        <f t="shared" si="291"/>
        <v>51.67</v>
      </c>
      <c r="Q3745" s="14" t="s">
        <v>8308</v>
      </c>
      <c r="R3745" t="s">
        <v>8309</v>
      </c>
      <c r="S3745" s="20">
        <f t="shared" si="292"/>
        <v>41983.752847222218</v>
      </c>
      <c r="T3745" s="20">
        <f t="shared" si="293"/>
        <v>42014.140972222223</v>
      </c>
      <c r="U3745">
        <f t="shared" si="294"/>
        <v>2014</v>
      </c>
    </row>
    <row r="3746" spans="1:21" ht="75" hidden="1" x14ac:dyDescent="0.25">
      <c r="A3746">
        <v>3941</v>
      </c>
      <c r="B3746" s="3" t="s">
        <v>3938</v>
      </c>
      <c r="C3746" s="10" t="s">
        <v>8049</v>
      </c>
      <c r="D3746" s="6">
        <v>5500</v>
      </c>
      <c r="E3746" s="8">
        <v>50</v>
      </c>
      <c r="F3746" t="s">
        <v>8220</v>
      </c>
      <c r="G3746" t="s">
        <v>8223</v>
      </c>
      <c r="H3746" t="s">
        <v>8245</v>
      </c>
      <c r="I3746">
        <v>1416877200</v>
      </c>
      <c r="J3746">
        <v>1414505137</v>
      </c>
      <c r="K3746" t="b">
        <v>0</v>
      </c>
      <c r="L3746">
        <v>2</v>
      </c>
      <c r="M3746" t="b">
        <v>0</v>
      </c>
      <c r="N3746" t="s">
        <v>8269</v>
      </c>
      <c r="O3746" s="12">
        <f t="shared" si="290"/>
        <v>1</v>
      </c>
      <c r="P3746">
        <f t="shared" si="291"/>
        <v>25</v>
      </c>
      <c r="Q3746" s="14" t="s">
        <v>8308</v>
      </c>
      <c r="R3746" t="s">
        <v>8309</v>
      </c>
      <c r="S3746" s="20">
        <f t="shared" si="292"/>
        <v>41940.587233796294</v>
      </c>
      <c r="T3746" s="20">
        <f t="shared" si="293"/>
        <v>41968.041666666672</v>
      </c>
      <c r="U3746">
        <f t="shared" si="294"/>
        <v>2014</v>
      </c>
    </row>
    <row r="3747" spans="1:21" ht="60" hidden="1" x14ac:dyDescent="0.25">
      <c r="A3747">
        <v>3956</v>
      </c>
      <c r="B3747" s="3" t="s">
        <v>3953</v>
      </c>
      <c r="C3747" s="10" t="s">
        <v>8063</v>
      </c>
      <c r="D3747" s="6">
        <v>5500</v>
      </c>
      <c r="E3747" s="8">
        <v>0</v>
      </c>
      <c r="F3747" t="s">
        <v>8220</v>
      </c>
      <c r="G3747" t="s">
        <v>8223</v>
      </c>
      <c r="H3747" t="s">
        <v>8245</v>
      </c>
      <c r="I3747">
        <v>1461543600</v>
      </c>
      <c r="J3747">
        <v>1459203727</v>
      </c>
      <c r="K3747" t="b">
        <v>0</v>
      </c>
      <c r="L3747">
        <v>0</v>
      </c>
      <c r="M3747" t="b">
        <v>0</v>
      </c>
      <c r="N3747" t="s">
        <v>8269</v>
      </c>
      <c r="O3747" s="12">
        <f t="shared" si="290"/>
        <v>0</v>
      </c>
      <c r="P3747">
        <f t="shared" si="291"/>
        <v>0</v>
      </c>
      <c r="Q3747" s="14" t="s">
        <v>8308</v>
      </c>
      <c r="R3747" t="s">
        <v>8309</v>
      </c>
      <c r="S3747" s="20">
        <f t="shared" si="292"/>
        <v>42457.932025462964</v>
      </c>
      <c r="T3747" s="20">
        <f t="shared" si="293"/>
        <v>42485.013888888891</v>
      </c>
      <c r="U3747">
        <f t="shared" si="294"/>
        <v>2016</v>
      </c>
    </row>
    <row r="3748" spans="1:21" ht="60" hidden="1" x14ac:dyDescent="0.25">
      <c r="A3748">
        <v>4046</v>
      </c>
      <c r="B3748" s="3" t="s">
        <v>4042</v>
      </c>
      <c r="C3748" s="10" t="s">
        <v>8150</v>
      </c>
      <c r="D3748" s="6">
        <v>5600</v>
      </c>
      <c r="E3748" s="8">
        <v>460</v>
      </c>
      <c r="F3748" t="s">
        <v>8220</v>
      </c>
      <c r="G3748" t="s">
        <v>8223</v>
      </c>
      <c r="H3748" t="s">
        <v>8245</v>
      </c>
      <c r="I3748">
        <v>1413992210</v>
      </c>
      <c r="J3748">
        <v>1411400210</v>
      </c>
      <c r="K3748" t="b">
        <v>0</v>
      </c>
      <c r="L3748">
        <v>12</v>
      </c>
      <c r="M3748" t="b">
        <v>0</v>
      </c>
      <c r="N3748" t="s">
        <v>8269</v>
      </c>
      <c r="O3748" s="12">
        <f t="shared" si="290"/>
        <v>8</v>
      </c>
      <c r="P3748">
        <f t="shared" si="291"/>
        <v>38.33</v>
      </c>
      <c r="Q3748" s="14" t="s">
        <v>8308</v>
      </c>
      <c r="R3748" t="s">
        <v>8309</v>
      </c>
      <c r="S3748" s="20">
        <f t="shared" si="292"/>
        <v>41904.650578703702</v>
      </c>
      <c r="T3748" s="20">
        <f t="shared" si="293"/>
        <v>41934.650578703702</v>
      </c>
      <c r="U3748">
        <f t="shared" si="294"/>
        <v>2014</v>
      </c>
    </row>
    <row r="3749" spans="1:21" ht="30" hidden="1" x14ac:dyDescent="0.25">
      <c r="A3749">
        <v>3747</v>
      </c>
      <c r="B3749" s="3" t="s">
        <v>3744</v>
      </c>
      <c r="C3749" s="10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90"/>
        <v>1</v>
      </c>
      <c r="P3749">
        <f t="shared" si="291"/>
        <v>25</v>
      </c>
      <c r="Q3749" s="14" t="s">
        <v>8308</v>
      </c>
      <c r="R3749" t="s">
        <v>8309</v>
      </c>
      <c r="S3749" s="20">
        <f t="shared" si="292"/>
        <v>42164.299722222218</v>
      </c>
      <c r="T3749" s="20">
        <f t="shared" si="293"/>
        <v>42190.957638888889</v>
      </c>
      <c r="U3749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10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90"/>
        <v>104</v>
      </c>
      <c r="P3750">
        <f t="shared" si="291"/>
        <v>99.54</v>
      </c>
      <c r="Q3750" s="14" t="s">
        <v>8308</v>
      </c>
      <c r="R3750" t="s">
        <v>8311</v>
      </c>
      <c r="S3750" s="20">
        <f t="shared" si="292"/>
        <v>42395.706435185188</v>
      </c>
      <c r="T3750" s="20">
        <f t="shared" si="293"/>
        <v>42416.249305555553</v>
      </c>
      <c r="U3750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10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90"/>
        <v>105</v>
      </c>
      <c r="P3751">
        <f t="shared" si="291"/>
        <v>75</v>
      </c>
      <c r="Q3751" s="14" t="s">
        <v>8308</v>
      </c>
      <c r="R3751" t="s">
        <v>8311</v>
      </c>
      <c r="S3751" s="20">
        <f t="shared" si="292"/>
        <v>42458.127175925925</v>
      </c>
      <c r="T3751" s="20">
        <f t="shared" si="293"/>
        <v>42489.165972222225</v>
      </c>
      <c r="U3751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10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90"/>
        <v>100</v>
      </c>
      <c r="P3752">
        <f t="shared" si="291"/>
        <v>215.25</v>
      </c>
      <c r="Q3752" s="14" t="s">
        <v>8308</v>
      </c>
      <c r="R3752" t="s">
        <v>8311</v>
      </c>
      <c r="S3752" s="20">
        <f t="shared" si="292"/>
        <v>42016.981574074074</v>
      </c>
      <c r="T3752" s="20">
        <f t="shared" si="293"/>
        <v>42045.332638888889</v>
      </c>
      <c r="U375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10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90"/>
        <v>133</v>
      </c>
      <c r="P3753">
        <f t="shared" si="291"/>
        <v>120.55</v>
      </c>
      <c r="Q3753" s="14" t="s">
        <v>8308</v>
      </c>
      <c r="R3753" t="s">
        <v>8311</v>
      </c>
      <c r="S3753" s="20">
        <f t="shared" si="292"/>
        <v>42403.035567129627</v>
      </c>
      <c r="T3753" s="20">
        <f t="shared" si="293"/>
        <v>42462.993900462956</v>
      </c>
      <c r="U3753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10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90"/>
        <v>113</v>
      </c>
      <c r="P3754">
        <f t="shared" si="291"/>
        <v>37.67</v>
      </c>
      <c r="Q3754" s="14" t="s">
        <v>8308</v>
      </c>
      <c r="R3754" t="s">
        <v>8311</v>
      </c>
      <c r="S3754" s="20">
        <f t="shared" si="292"/>
        <v>42619.802488425921</v>
      </c>
      <c r="T3754" s="20">
        <f t="shared" si="293"/>
        <v>42659.875</v>
      </c>
      <c r="U3754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10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90"/>
        <v>103</v>
      </c>
      <c r="P3755">
        <f t="shared" si="291"/>
        <v>172.23</v>
      </c>
      <c r="Q3755" s="14" t="s">
        <v>8308</v>
      </c>
      <c r="R3755" t="s">
        <v>8311</v>
      </c>
      <c r="S3755" s="20">
        <f t="shared" si="292"/>
        <v>42128.824074074073</v>
      </c>
      <c r="T3755" s="20">
        <f t="shared" si="293"/>
        <v>42158</v>
      </c>
      <c r="U3755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10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90"/>
        <v>120</v>
      </c>
      <c r="P3756">
        <f t="shared" si="291"/>
        <v>111.11</v>
      </c>
      <c r="Q3756" s="14" t="s">
        <v>8308</v>
      </c>
      <c r="R3756" t="s">
        <v>8311</v>
      </c>
      <c r="S3756" s="20">
        <f t="shared" si="292"/>
        <v>41808.881215277775</v>
      </c>
      <c r="T3756" s="20">
        <f t="shared" si="293"/>
        <v>41846.207638888889</v>
      </c>
      <c r="U3756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10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90"/>
        <v>130</v>
      </c>
      <c r="P3757">
        <f t="shared" si="291"/>
        <v>25.46</v>
      </c>
      <c r="Q3757" s="14" t="s">
        <v>8308</v>
      </c>
      <c r="R3757" t="s">
        <v>8311</v>
      </c>
      <c r="S3757" s="20">
        <f t="shared" si="292"/>
        <v>42445.866979166662</v>
      </c>
      <c r="T3757" s="20">
        <f t="shared" si="293"/>
        <v>42475.866979166662</v>
      </c>
      <c r="U3757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10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90"/>
        <v>101</v>
      </c>
      <c r="P3758">
        <f t="shared" si="291"/>
        <v>267.64999999999998</v>
      </c>
      <c r="Q3758" s="14" t="s">
        <v>8308</v>
      </c>
      <c r="R3758" t="s">
        <v>8311</v>
      </c>
      <c r="S3758" s="20">
        <f t="shared" si="292"/>
        <v>41771.814791666664</v>
      </c>
      <c r="T3758" s="20">
        <f t="shared" si="293"/>
        <v>41801.814791666664</v>
      </c>
      <c r="U3758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10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90"/>
        <v>109</v>
      </c>
      <c r="P3759">
        <f t="shared" si="291"/>
        <v>75.959999999999994</v>
      </c>
      <c r="Q3759" s="14" t="s">
        <v>8308</v>
      </c>
      <c r="R3759" t="s">
        <v>8311</v>
      </c>
      <c r="S3759" s="20">
        <f t="shared" si="292"/>
        <v>41954.850868055553</v>
      </c>
      <c r="T3759" s="20">
        <f t="shared" si="293"/>
        <v>41974.850868055553</v>
      </c>
      <c r="U3759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10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90"/>
        <v>102</v>
      </c>
      <c r="P3760">
        <f t="shared" si="291"/>
        <v>59.04</v>
      </c>
      <c r="Q3760" s="14" t="s">
        <v>8308</v>
      </c>
      <c r="R3760" t="s">
        <v>8311</v>
      </c>
      <c r="S3760" s="20">
        <f t="shared" si="292"/>
        <v>41747.471504629626</v>
      </c>
      <c r="T3760" s="20">
        <f t="shared" si="293"/>
        <v>41778.208333333336</v>
      </c>
      <c r="U3760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10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90"/>
        <v>110</v>
      </c>
      <c r="P3761">
        <f t="shared" si="291"/>
        <v>50.11</v>
      </c>
      <c r="Q3761" s="14" t="s">
        <v>8308</v>
      </c>
      <c r="R3761" t="s">
        <v>8311</v>
      </c>
      <c r="S3761" s="20">
        <f t="shared" si="292"/>
        <v>42182.108252314814</v>
      </c>
      <c r="T3761" s="20">
        <f t="shared" si="293"/>
        <v>42242.108252314814</v>
      </c>
      <c r="U3761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10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90"/>
        <v>101</v>
      </c>
      <c r="P3762">
        <f t="shared" si="291"/>
        <v>55.5</v>
      </c>
      <c r="Q3762" s="14" t="s">
        <v>8308</v>
      </c>
      <c r="R3762" t="s">
        <v>8311</v>
      </c>
      <c r="S3762" s="20">
        <f t="shared" si="292"/>
        <v>41739.525300925925</v>
      </c>
      <c r="T3762" s="20">
        <f t="shared" si="293"/>
        <v>41764.525300925925</v>
      </c>
      <c r="U376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10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90"/>
        <v>100</v>
      </c>
      <c r="P3763">
        <f t="shared" si="291"/>
        <v>166.67</v>
      </c>
      <c r="Q3763" s="14" t="s">
        <v>8308</v>
      </c>
      <c r="R3763" t="s">
        <v>8311</v>
      </c>
      <c r="S3763" s="20">
        <f t="shared" si="292"/>
        <v>42173.466863425929</v>
      </c>
      <c r="T3763" s="20">
        <f t="shared" si="293"/>
        <v>42226.958333333328</v>
      </c>
      <c r="U3763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10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90"/>
        <v>106</v>
      </c>
      <c r="P3764">
        <f t="shared" si="291"/>
        <v>47.43</v>
      </c>
      <c r="Q3764" s="14" t="s">
        <v>8308</v>
      </c>
      <c r="R3764" t="s">
        <v>8311</v>
      </c>
      <c r="S3764" s="20">
        <f t="shared" si="292"/>
        <v>42193.813530092593</v>
      </c>
      <c r="T3764" s="20">
        <f t="shared" si="293"/>
        <v>42218.813530092593</v>
      </c>
      <c r="U3764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10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90"/>
        <v>100</v>
      </c>
      <c r="P3765">
        <f t="shared" si="291"/>
        <v>64.94</v>
      </c>
      <c r="Q3765" s="14" t="s">
        <v>8308</v>
      </c>
      <c r="R3765" t="s">
        <v>8311</v>
      </c>
      <c r="S3765" s="20">
        <f t="shared" si="292"/>
        <v>42065.750300925924</v>
      </c>
      <c r="T3765" s="20">
        <f t="shared" si="293"/>
        <v>42095.708634259259</v>
      </c>
      <c r="U3765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10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90"/>
        <v>100</v>
      </c>
      <c r="P3766">
        <f t="shared" si="291"/>
        <v>55.56</v>
      </c>
      <c r="Q3766" s="14" t="s">
        <v>8308</v>
      </c>
      <c r="R3766" t="s">
        <v>8311</v>
      </c>
      <c r="S3766" s="20">
        <f t="shared" si="292"/>
        <v>42499.842962962968</v>
      </c>
      <c r="T3766" s="20">
        <f t="shared" si="293"/>
        <v>42519.024999999994</v>
      </c>
      <c r="U3766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10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90"/>
        <v>113</v>
      </c>
      <c r="P3767">
        <f t="shared" si="291"/>
        <v>74.22</v>
      </c>
      <c r="Q3767" s="14" t="s">
        <v>8308</v>
      </c>
      <c r="R3767" t="s">
        <v>8311</v>
      </c>
      <c r="S3767" s="20">
        <f t="shared" si="292"/>
        <v>41820.776412037041</v>
      </c>
      <c r="T3767" s="20">
        <f t="shared" si="293"/>
        <v>41850.776412037041</v>
      </c>
      <c r="U3767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10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90"/>
        <v>103</v>
      </c>
      <c r="P3768">
        <f t="shared" si="291"/>
        <v>106.93</v>
      </c>
      <c r="Q3768" s="14" t="s">
        <v>8308</v>
      </c>
      <c r="R3768" t="s">
        <v>8311</v>
      </c>
      <c r="S3768" s="20">
        <f t="shared" si="292"/>
        <v>41788.167187500003</v>
      </c>
      <c r="T3768" s="20">
        <f t="shared" si="293"/>
        <v>41823.167187500003</v>
      </c>
      <c r="U3768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10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90"/>
        <v>117</v>
      </c>
      <c r="P3769">
        <f t="shared" si="291"/>
        <v>41.7</v>
      </c>
      <c r="Q3769" s="14" t="s">
        <v>8308</v>
      </c>
      <c r="R3769" t="s">
        <v>8311</v>
      </c>
      <c r="S3769" s="20">
        <f t="shared" si="292"/>
        <v>42050.019641203704</v>
      </c>
      <c r="T3769" s="20">
        <f t="shared" si="293"/>
        <v>42064.207638888889</v>
      </c>
      <c r="U3769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10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90"/>
        <v>108</v>
      </c>
      <c r="P3770">
        <f t="shared" si="291"/>
        <v>74.239999999999995</v>
      </c>
      <c r="Q3770" s="14" t="s">
        <v>8308</v>
      </c>
      <c r="R3770" t="s">
        <v>8311</v>
      </c>
      <c r="S3770" s="20">
        <f t="shared" si="292"/>
        <v>41772.727893518517</v>
      </c>
      <c r="T3770" s="20">
        <f t="shared" si="293"/>
        <v>41802.727893518517</v>
      </c>
      <c r="U3770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10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90"/>
        <v>100</v>
      </c>
      <c r="P3771">
        <f t="shared" si="291"/>
        <v>73.33</v>
      </c>
      <c r="Q3771" s="14" t="s">
        <v>8308</v>
      </c>
      <c r="R3771" t="s">
        <v>8311</v>
      </c>
      <c r="S3771" s="20">
        <f t="shared" si="292"/>
        <v>42445.598136574074</v>
      </c>
      <c r="T3771" s="20">
        <f t="shared" si="293"/>
        <v>42475.598136574074</v>
      </c>
      <c r="U3771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10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90"/>
        <v>100</v>
      </c>
      <c r="P3772">
        <f t="shared" si="291"/>
        <v>100</v>
      </c>
      <c r="Q3772" s="14" t="s">
        <v>8308</v>
      </c>
      <c r="R3772" t="s">
        <v>8311</v>
      </c>
      <c r="S3772" s="20">
        <f t="shared" si="292"/>
        <v>42138.930671296301</v>
      </c>
      <c r="T3772" s="20">
        <f t="shared" si="293"/>
        <v>42168.930671296301</v>
      </c>
      <c r="U377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10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90"/>
        <v>146</v>
      </c>
      <c r="P3773">
        <f t="shared" si="291"/>
        <v>38.42</v>
      </c>
      <c r="Q3773" s="14" t="s">
        <v>8308</v>
      </c>
      <c r="R3773" t="s">
        <v>8311</v>
      </c>
      <c r="S3773" s="20">
        <f t="shared" si="292"/>
        <v>42493.857083333336</v>
      </c>
      <c r="T3773" s="20">
        <f t="shared" si="293"/>
        <v>42508</v>
      </c>
      <c r="U3773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10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90"/>
        <v>110</v>
      </c>
      <c r="P3774">
        <f t="shared" si="291"/>
        <v>166.97</v>
      </c>
      <c r="Q3774" s="14" t="s">
        <v>8308</v>
      </c>
      <c r="R3774" t="s">
        <v>8311</v>
      </c>
      <c r="S3774" s="20">
        <f t="shared" si="292"/>
        <v>42682.616967592592</v>
      </c>
      <c r="T3774" s="20">
        <f t="shared" si="293"/>
        <v>42703.25</v>
      </c>
      <c r="U3774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10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90"/>
        <v>108</v>
      </c>
      <c r="P3775">
        <f t="shared" si="291"/>
        <v>94.91</v>
      </c>
      <c r="Q3775" s="14" t="s">
        <v>8308</v>
      </c>
      <c r="R3775" t="s">
        <v>8311</v>
      </c>
      <c r="S3775" s="20">
        <f t="shared" si="292"/>
        <v>42656.005173611105</v>
      </c>
      <c r="T3775" s="20">
        <f t="shared" si="293"/>
        <v>42689.088888888888</v>
      </c>
      <c r="U3775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10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90"/>
        <v>100</v>
      </c>
      <c r="P3776">
        <f t="shared" si="291"/>
        <v>100</v>
      </c>
      <c r="Q3776" s="14" t="s">
        <v>8308</v>
      </c>
      <c r="R3776" t="s">
        <v>8311</v>
      </c>
      <c r="S3776" s="20">
        <f t="shared" si="292"/>
        <v>42087.792303240742</v>
      </c>
      <c r="T3776" s="20">
        <f t="shared" si="293"/>
        <v>42103.792303240742</v>
      </c>
      <c r="U3776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10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90"/>
        <v>100</v>
      </c>
      <c r="P3777">
        <f t="shared" si="291"/>
        <v>143.21</v>
      </c>
      <c r="Q3777" s="14" t="s">
        <v>8308</v>
      </c>
      <c r="R3777" t="s">
        <v>8311</v>
      </c>
      <c r="S3777" s="20">
        <f t="shared" si="292"/>
        <v>42075.942627314813</v>
      </c>
      <c r="T3777" s="20">
        <f t="shared" si="293"/>
        <v>42103.166666666672</v>
      </c>
      <c r="U3777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10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ref="O3778:O3841" si="295">ROUND(E3778/D3778*100,0)</f>
        <v>107</v>
      </c>
      <c r="P3778">
        <f t="shared" ref="P3778:P3841" si="296">IFERROR(ROUND(E3778/L3778,2),0)</f>
        <v>90.82</v>
      </c>
      <c r="Q3778" s="14" t="s">
        <v>8308</v>
      </c>
      <c r="R3778" t="s">
        <v>8311</v>
      </c>
      <c r="S3778" s="20">
        <f t="shared" ref="S3778:S3841" si="297">(((J3778/60)/60)/24)+DATE(1970,1,1)</f>
        <v>41814.367800925924</v>
      </c>
      <c r="T3778" s="20">
        <f t="shared" ref="T3778:T3841" si="298">(((I3778/60)/60)/24)+DATE(1970,1,1)</f>
        <v>41852.041666666664</v>
      </c>
      <c r="U3778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10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si="295"/>
        <v>143</v>
      </c>
      <c r="P3779">
        <f t="shared" si="296"/>
        <v>48.54</v>
      </c>
      <c r="Q3779" s="14" t="s">
        <v>8308</v>
      </c>
      <c r="R3779" t="s">
        <v>8311</v>
      </c>
      <c r="S3779" s="20">
        <f t="shared" si="297"/>
        <v>41887.111354166671</v>
      </c>
      <c r="T3779" s="20">
        <f t="shared" si="298"/>
        <v>41909.166666666664</v>
      </c>
      <c r="U3779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10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95"/>
        <v>105</v>
      </c>
      <c r="P3780">
        <f t="shared" si="296"/>
        <v>70.03</v>
      </c>
      <c r="Q3780" s="14" t="s">
        <v>8308</v>
      </c>
      <c r="R3780" t="s">
        <v>8311</v>
      </c>
      <c r="S3780" s="20">
        <f t="shared" si="297"/>
        <v>41989.819212962961</v>
      </c>
      <c r="T3780" s="20">
        <f t="shared" si="298"/>
        <v>42049.819212962961</v>
      </c>
      <c r="U3780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10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95"/>
        <v>104</v>
      </c>
      <c r="P3781">
        <f t="shared" si="296"/>
        <v>135.63</v>
      </c>
      <c r="Q3781" s="14" t="s">
        <v>8308</v>
      </c>
      <c r="R3781" t="s">
        <v>8311</v>
      </c>
      <c r="S3781" s="20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10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95"/>
        <v>120</v>
      </c>
      <c r="P3782">
        <f t="shared" si="296"/>
        <v>100</v>
      </c>
      <c r="Q3782" s="14" t="s">
        <v>8308</v>
      </c>
      <c r="R3782" t="s">
        <v>8311</v>
      </c>
      <c r="S3782" s="20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10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95"/>
        <v>110</v>
      </c>
      <c r="P3783">
        <f t="shared" si="296"/>
        <v>94.9</v>
      </c>
      <c r="Q3783" s="14" t="s">
        <v>8308</v>
      </c>
      <c r="R3783" t="s">
        <v>8311</v>
      </c>
      <c r="S3783" s="20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10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95"/>
        <v>102</v>
      </c>
      <c r="P3784">
        <f t="shared" si="296"/>
        <v>75.37</v>
      </c>
      <c r="Q3784" s="14" t="s">
        <v>8308</v>
      </c>
      <c r="R3784" t="s">
        <v>8311</v>
      </c>
      <c r="S3784" s="20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10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95"/>
        <v>129</v>
      </c>
      <c r="P3785">
        <f t="shared" si="296"/>
        <v>64.459999999999994</v>
      </c>
      <c r="Q3785" s="14" t="s">
        <v>8308</v>
      </c>
      <c r="R3785" t="s">
        <v>8311</v>
      </c>
      <c r="S3785" s="20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10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95"/>
        <v>115</v>
      </c>
      <c r="P3786">
        <f t="shared" si="296"/>
        <v>115</v>
      </c>
      <c r="Q3786" s="14" t="s">
        <v>8308</v>
      </c>
      <c r="R3786" t="s">
        <v>8311</v>
      </c>
      <c r="S3786" s="20">
        <f t="shared" si="297"/>
        <v>42531.980694444443</v>
      </c>
      <c r="T3786" s="20">
        <f t="shared" si="298"/>
        <v>42561.980694444443</v>
      </c>
      <c r="U3786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10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95"/>
        <v>151</v>
      </c>
      <c r="P3787">
        <f t="shared" si="296"/>
        <v>100.5</v>
      </c>
      <c r="Q3787" s="14" t="s">
        <v>8308</v>
      </c>
      <c r="R3787" t="s">
        <v>8311</v>
      </c>
      <c r="S3787" s="20">
        <f t="shared" si="297"/>
        <v>42548.63853009259</v>
      </c>
      <c r="T3787" s="20">
        <f t="shared" si="298"/>
        <v>42584.418749999997</v>
      </c>
      <c r="U3787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10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95"/>
        <v>111</v>
      </c>
      <c r="P3788">
        <f t="shared" si="296"/>
        <v>93.77</v>
      </c>
      <c r="Q3788" s="14" t="s">
        <v>8308</v>
      </c>
      <c r="R3788" t="s">
        <v>8311</v>
      </c>
      <c r="S3788" s="20">
        <f t="shared" si="297"/>
        <v>42487.037905092591</v>
      </c>
      <c r="T3788" s="20">
        <f t="shared" si="298"/>
        <v>42517.037905092591</v>
      </c>
      <c r="U3788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10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95"/>
        <v>100</v>
      </c>
      <c r="P3789">
        <f t="shared" si="296"/>
        <v>35.1</v>
      </c>
      <c r="Q3789" s="14" t="s">
        <v>8308</v>
      </c>
      <c r="R3789" t="s">
        <v>8311</v>
      </c>
      <c r="S3789" s="20">
        <f t="shared" si="297"/>
        <v>42167.534791666665</v>
      </c>
      <c r="T3789" s="20">
        <f t="shared" si="298"/>
        <v>42196.165972222225</v>
      </c>
      <c r="U3789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10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95"/>
        <v>1</v>
      </c>
      <c r="P3790">
        <f t="shared" si="296"/>
        <v>500</v>
      </c>
      <c r="Q3790" s="14" t="s">
        <v>8308</v>
      </c>
      <c r="R3790" t="s">
        <v>8311</v>
      </c>
      <c r="S3790" s="20">
        <f t="shared" si="297"/>
        <v>42333.695821759262</v>
      </c>
      <c r="T3790" s="20">
        <f t="shared" si="298"/>
        <v>42361.679166666669</v>
      </c>
      <c r="U3790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10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95"/>
        <v>3</v>
      </c>
      <c r="P3791">
        <f t="shared" si="296"/>
        <v>29</v>
      </c>
      <c r="Q3791" s="14" t="s">
        <v>8308</v>
      </c>
      <c r="R3791" t="s">
        <v>8311</v>
      </c>
      <c r="S3791" s="20">
        <f t="shared" si="297"/>
        <v>42138.798819444448</v>
      </c>
      <c r="T3791" s="20">
        <f t="shared" si="298"/>
        <v>42170.798819444448</v>
      </c>
      <c r="U3791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10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95"/>
        <v>0</v>
      </c>
      <c r="P3792">
        <f t="shared" si="296"/>
        <v>0</v>
      </c>
      <c r="Q3792" s="14" t="s">
        <v>8308</v>
      </c>
      <c r="R3792" t="s">
        <v>8311</v>
      </c>
      <c r="S3792" s="20">
        <f t="shared" si="297"/>
        <v>42666.666932870372</v>
      </c>
      <c r="T3792" s="20">
        <f t="shared" si="298"/>
        <v>42696.708599537036</v>
      </c>
      <c r="U379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10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95"/>
        <v>0</v>
      </c>
      <c r="P3793">
        <f t="shared" si="296"/>
        <v>0</v>
      </c>
      <c r="Q3793" s="14" t="s">
        <v>8308</v>
      </c>
      <c r="R3793" t="s">
        <v>8311</v>
      </c>
      <c r="S3793" s="20">
        <f t="shared" si="297"/>
        <v>41766.692037037035</v>
      </c>
      <c r="T3793" s="20">
        <f t="shared" si="298"/>
        <v>41826.692037037035</v>
      </c>
      <c r="U3793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10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95"/>
        <v>0</v>
      </c>
      <c r="P3794">
        <f t="shared" si="296"/>
        <v>17.5</v>
      </c>
      <c r="Q3794" s="14" t="s">
        <v>8308</v>
      </c>
      <c r="R3794" t="s">
        <v>8311</v>
      </c>
      <c r="S3794" s="20">
        <f t="shared" si="297"/>
        <v>42170.447013888886</v>
      </c>
      <c r="T3794" s="20">
        <f t="shared" si="298"/>
        <v>42200.447013888886</v>
      </c>
      <c r="U3794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10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95"/>
        <v>60</v>
      </c>
      <c r="P3795">
        <f t="shared" si="296"/>
        <v>174</v>
      </c>
      <c r="Q3795" s="14" t="s">
        <v>8308</v>
      </c>
      <c r="R3795" t="s">
        <v>8311</v>
      </c>
      <c r="S3795" s="20">
        <f t="shared" si="297"/>
        <v>41968.938993055555</v>
      </c>
      <c r="T3795" s="20">
        <f t="shared" si="298"/>
        <v>41989.938993055555</v>
      </c>
      <c r="U3795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10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95"/>
        <v>1</v>
      </c>
      <c r="P3796">
        <f t="shared" si="296"/>
        <v>50</v>
      </c>
      <c r="Q3796" s="14" t="s">
        <v>8308</v>
      </c>
      <c r="R3796" t="s">
        <v>8311</v>
      </c>
      <c r="S3796" s="20">
        <f t="shared" si="297"/>
        <v>42132.58048611111</v>
      </c>
      <c r="T3796" s="20">
        <f t="shared" si="298"/>
        <v>42162.58048611111</v>
      </c>
      <c r="U3796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10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95"/>
        <v>2</v>
      </c>
      <c r="P3797">
        <f t="shared" si="296"/>
        <v>5</v>
      </c>
      <c r="Q3797" s="14" t="s">
        <v>8308</v>
      </c>
      <c r="R3797" t="s">
        <v>8311</v>
      </c>
      <c r="S3797" s="20">
        <f t="shared" si="297"/>
        <v>42201.436226851853</v>
      </c>
      <c r="T3797" s="20">
        <f t="shared" si="298"/>
        <v>42244.9375</v>
      </c>
      <c r="U3797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10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95"/>
        <v>0</v>
      </c>
      <c r="P3798">
        <f t="shared" si="296"/>
        <v>1</v>
      </c>
      <c r="Q3798" s="14" t="s">
        <v>8308</v>
      </c>
      <c r="R3798" t="s">
        <v>8311</v>
      </c>
      <c r="S3798" s="20">
        <f t="shared" si="297"/>
        <v>42689.029583333337</v>
      </c>
      <c r="T3798" s="20">
        <f t="shared" si="298"/>
        <v>42749.029583333337</v>
      </c>
      <c r="U3798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10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95"/>
        <v>90</v>
      </c>
      <c r="P3799">
        <f t="shared" si="296"/>
        <v>145.41</v>
      </c>
      <c r="Q3799" s="14" t="s">
        <v>8308</v>
      </c>
      <c r="R3799" t="s">
        <v>8311</v>
      </c>
      <c r="S3799" s="20">
        <f t="shared" si="297"/>
        <v>42084.881539351853</v>
      </c>
      <c r="T3799" s="20">
        <f t="shared" si="298"/>
        <v>42114.881539351853</v>
      </c>
      <c r="U3799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10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95"/>
        <v>1</v>
      </c>
      <c r="P3800">
        <f t="shared" si="296"/>
        <v>205</v>
      </c>
      <c r="Q3800" s="14" t="s">
        <v>8308</v>
      </c>
      <c r="R3800" t="s">
        <v>8311</v>
      </c>
      <c r="S3800" s="20">
        <f t="shared" si="297"/>
        <v>41831.722777777781</v>
      </c>
      <c r="T3800" s="20">
        <f t="shared" si="298"/>
        <v>41861.722777777781</v>
      </c>
      <c r="U3800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10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95"/>
        <v>4</v>
      </c>
      <c r="P3801">
        <f t="shared" si="296"/>
        <v>100.5</v>
      </c>
      <c r="Q3801" s="14" t="s">
        <v>8308</v>
      </c>
      <c r="R3801" t="s">
        <v>8311</v>
      </c>
      <c r="S3801" s="20">
        <f t="shared" si="297"/>
        <v>42410.93105324074</v>
      </c>
      <c r="T3801" s="20">
        <f t="shared" si="298"/>
        <v>42440.93105324074</v>
      </c>
      <c r="U3801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10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95"/>
        <v>4</v>
      </c>
      <c r="P3802">
        <f t="shared" si="296"/>
        <v>55.06</v>
      </c>
      <c r="Q3802" s="14" t="s">
        <v>8308</v>
      </c>
      <c r="R3802" t="s">
        <v>8311</v>
      </c>
      <c r="S3802" s="20">
        <f t="shared" si="297"/>
        <v>41982.737071759257</v>
      </c>
      <c r="T3802" s="20">
        <f t="shared" si="298"/>
        <v>42015.207638888889</v>
      </c>
      <c r="U380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10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95"/>
        <v>9</v>
      </c>
      <c r="P3803">
        <f t="shared" si="296"/>
        <v>47.33</v>
      </c>
      <c r="Q3803" s="14" t="s">
        <v>8308</v>
      </c>
      <c r="R3803" t="s">
        <v>8311</v>
      </c>
      <c r="S3803" s="20">
        <f t="shared" si="297"/>
        <v>41975.676111111112</v>
      </c>
      <c r="T3803" s="20">
        <f t="shared" si="298"/>
        <v>42006.676111111112</v>
      </c>
      <c r="U3803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10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95"/>
        <v>0</v>
      </c>
      <c r="P3804">
        <f t="shared" si="296"/>
        <v>0</v>
      </c>
      <c r="Q3804" s="14" t="s">
        <v>8308</v>
      </c>
      <c r="R3804" t="s">
        <v>8311</v>
      </c>
      <c r="S3804" s="20">
        <f t="shared" si="297"/>
        <v>42269.126226851848</v>
      </c>
      <c r="T3804" s="20">
        <f t="shared" si="298"/>
        <v>42299.126226851848</v>
      </c>
      <c r="U3804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10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95"/>
        <v>20</v>
      </c>
      <c r="P3805">
        <f t="shared" si="296"/>
        <v>58.95</v>
      </c>
      <c r="Q3805" s="14" t="s">
        <v>8308</v>
      </c>
      <c r="R3805" t="s">
        <v>8311</v>
      </c>
      <c r="S3805" s="20">
        <f t="shared" si="297"/>
        <v>42403.971851851849</v>
      </c>
      <c r="T3805" s="20">
        <f t="shared" si="298"/>
        <v>42433.971851851849</v>
      </c>
      <c r="U3805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10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95"/>
        <v>0</v>
      </c>
      <c r="P3806">
        <f t="shared" si="296"/>
        <v>0</v>
      </c>
      <c r="Q3806" s="14" t="s">
        <v>8308</v>
      </c>
      <c r="R3806" t="s">
        <v>8311</v>
      </c>
      <c r="S3806" s="20">
        <f t="shared" si="297"/>
        <v>42527.00953703704</v>
      </c>
      <c r="T3806" s="20">
        <f t="shared" si="298"/>
        <v>42582.291666666672</v>
      </c>
      <c r="U3806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10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95"/>
        <v>0</v>
      </c>
      <c r="P3807">
        <f t="shared" si="296"/>
        <v>1.5</v>
      </c>
      <c r="Q3807" s="14" t="s">
        <v>8308</v>
      </c>
      <c r="R3807" t="s">
        <v>8311</v>
      </c>
      <c r="S3807" s="20">
        <f t="shared" si="297"/>
        <v>41849.887037037035</v>
      </c>
      <c r="T3807" s="20">
        <f t="shared" si="298"/>
        <v>41909.887037037035</v>
      </c>
      <c r="U3807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10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95"/>
        <v>0</v>
      </c>
      <c r="P3808">
        <f t="shared" si="296"/>
        <v>5</v>
      </c>
      <c r="Q3808" s="14" t="s">
        <v>8308</v>
      </c>
      <c r="R3808" t="s">
        <v>8311</v>
      </c>
      <c r="S3808" s="20">
        <f t="shared" si="297"/>
        <v>41799.259039351848</v>
      </c>
      <c r="T3808" s="20">
        <f t="shared" si="298"/>
        <v>41819.259039351848</v>
      </c>
      <c r="U3808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10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95"/>
        <v>30</v>
      </c>
      <c r="P3809">
        <f t="shared" si="296"/>
        <v>50.56</v>
      </c>
      <c r="Q3809" s="14" t="s">
        <v>8308</v>
      </c>
      <c r="R3809" t="s">
        <v>8311</v>
      </c>
      <c r="S3809" s="20">
        <f t="shared" si="297"/>
        <v>42090.909016203703</v>
      </c>
      <c r="T3809" s="20">
        <f t="shared" si="298"/>
        <v>42097.909016203703</v>
      </c>
      <c r="U3809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10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95"/>
        <v>100</v>
      </c>
      <c r="P3810">
        <f t="shared" si="296"/>
        <v>41.67</v>
      </c>
      <c r="Q3810" s="14" t="s">
        <v>8308</v>
      </c>
      <c r="R3810" t="s">
        <v>8309</v>
      </c>
      <c r="S3810" s="20">
        <f t="shared" si="297"/>
        <v>42059.453923611116</v>
      </c>
      <c r="T3810" s="20">
        <f t="shared" si="298"/>
        <v>42119.412256944444</v>
      </c>
      <c r="U3810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10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95"/>
        <v>101</v>
      </c>
      <c r="P3811">
        <f t="shared" si="296"/>
        <v>53.29</v>
      </c>
      <c r="Q3811" s="14" t="s">
        <v>8308</v>
      </c>
      <c r="R3811" t="s">
        <v>8309</v>
      </c>
      <c r="S3811" s="20">
        <f t="shared" si="297"/>
        <v>41800.526701388888</v>
      </c>
      <c r="T3811" s="20">
        <f t="shared" si="298"/>
        <v>41850.958333333336</v>
      </c>
      <c r="U3811">
        <f t="shared" si="299"/>
        <v>2014</v>
      </c>
    </row>
    <row r="3812" spans="1:21" ht="60" x14ac:dyDescent="0.25">
      <c r="A3812">
        <v>3279</v>
      </c>
      <c r="B3812" s="3" t="s">
        <v>3279</v>
      </c>
      <c r="C3812" s="10" t="s">
        <v>7389</v>
      </c>
      <c r="D3812" s="6">
        <v>5800</v>
      </c>
      <c r="E3812" s="8">
        <v>6628</v>
      </c>
      <c r="F3812" t="s">
        <v>8218</v>
      </c>
      <c r="G3812" t="s">
        <v>8223</v>
      </c>
      <c r="H3812" t="s">
        <v>8245</v>
      </c>
      <c r="I3812">
        <v>1459474059</v>
      </c>
      <c r="J3812">
        <v>1456885659</v>
      </c>
      <c r="K3812" t="b">
        <v>0</v>
      </c>
      <c r="L3812">
        <v>63</v>
      </c>
      <c r="M3812" t="b">
        <v>1</v>
      </c>
      <c r="N3812" t="s">
        <v>8269</v>
      </c>
      <c r="O3812" s="12">
        <f t="shared" si="295"/>
        <v>114</v>
      </c>
      <c r="P3812">
        <f t="shared" si="296"/>
        <v>105.21</v>
      </c>
      <c r="Q3812" s="14" t="s">
        <v>8308</v>
      </c>
      <c r="R3812" t="s">
        <v>8309</v>
      </c>
      <c r="S3812" s="20">
        <f t="shared" si="297"/>
        <v>42431.102534722217</v>
      </c>
      <c r="T3812" s="20">
        <f t="shared" si="298"/>
        <v>42461.06086805556</v>
      </c>
      <c r="U3812">
        <f t="shared" si="299"/>
        <v>2016</v>
      </c>
    </row>
    <row r="3813" spans="1:21" ht="60" hidden="1" x14ac:dyDescent="0.25">
      <c r="A3813">
        <v>3811</v>
      </c>
      <c r="B3813" s="3" t="s">
        <v>3808</v>
      </c>
      <c r="C3813" s="10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95"/>
        <v>330</v>
      </c>
      <c r="P3813">
        <f t="shared" si="296"/>
        <v>43.42</v>
      </c>
      <c r="Q3813" s="14" t="s">
        <v>8308</v>
      </c>
      <c r="R3813" t="s">
        <v>8309</v>
      </c>
      <c r="S3813" s="20">
        <f t="shared" si="297"/>
        <v>42487.62700231481</v>
      </c>
      <c r="T3813" s="20">
        <f t="shared" si="298"/>
        <v>42521.458333333328</v>
      </c>
      <c r="U3813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10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95"/>
        <v>110</v>
      </c>
      <c r="P3814">
        <f t="shared" si="296"/>
        <v>199.18</v>
      </c>
      <c r="Q3814" s="14" t="s">
        <v>8308</v>
      </c>
      <c r="R3814" t="s">
        <v>8309</v>
      </c>
      <c r="S3814" s="20">
        <f t="shared" si="297"/>
        <v>42109.751250000001</v>
      </c>
      <c r="T3814" s="20">
        <f t="shared" si="298"/>
        <v>42156.165972222225</v>
      </c>
      <c r="U3814">
        <f t="shared" si="299"/>
        <v>2015</v>
      </c>
    </row>
    <row r="3815" spans="1:21" ht="60" x14ac:dyDescent="0.25">
      <c r="A3815">
        <v>3574</v>
      </c>
      <c r="B3815" s="3" t="s">
        <v>3573</v>
      </c>
      <c r="C3815" s="10" t="s">
        <v>7684</v>
      </c>
      <c r="D3815" s="6">
        <v>5800</v>
      </c>
      <c r="E3815" s="8">
        <v>6155</v>
      </c>
      <c r="F3815" t="s">
        <v>8218</v>
      </c>
      <c r="G3815" t="s">
        <v>8223</v>
      </c>
      <c r="H3815" t="s">
        <v>8245</v>
      </c>
      <c r="I3815">
        <v>1415921848</v>
      </c>
      <c r="J3815">
        <v>1413326248</v>
      </c>
      <c r="K3815" t="b">
        <v>0</v>
      </c>
      <c r="L3815">
        <v>45</v>
      </c>
      <c r="M3815" t="b">
        <v>1</v>
      </c>
      <c r="N3815" t="s">
        <v>8269</v>
      </c>
      <c r="O3815" s="12">
        <f t="shared" si="295"/>
        <v>106</v>
      </c>
      <c r="P3815">
        <f t="shared" si="296"/>
        <v>136.78</v>
      </c>
      <c r="Q3815" s="14" t="s">
        <v>8308</v>
      </c>
      <c r="R3815" t="s">
        <v>8309</v>
      </c>
      <c r="S3815" s="20">
        <f t="shared" si="297"/>
        <v>41926.942685185182</v>
      </c>
      <c r="T3815" s="20">
        <f t="shared" si="298"/>
        <v>41956.984351851846</v>
      </c>
      <c r="U3815">
        <f t="shared" si="299"/>
        <v>2014</v>
      </c>
    </row>
    <row r="3816" spans="1:21" ht="45" x14ac:dyDescent="0.25">
      <c r="A3816">
        <v>2784</v>
      </c>
      <c r="B3816" s="3" t="s">
        <v>2784</v>
      </c>
      <c r="C3816" s="10" t="s">
        <v>6894</v>
      </c>
      <c r="D3816" s="6">
        <v>6000</v>
      </c>
      <c r="E3816" s="8">
        <v>7140</v>
      </c>
      <c r="F3816" t="s">
        <v>8218</v>
      </c>
      <c r="G3816" t="s">
        <v>8223</v>
      </c>
      <c r="H3816" t="s">
        <v>8245</v>
      </c>
      <c r="I3816">
        <v>1414608843</v>
      </c>
      <c r="J3816">
        <v>1412794443</v>
      </c>
      <c r="K3816" t="b">
        <v>0</v>
      </c>
      <c r="L3816">
        <v>108</v>
      </c>
      <c r="M3816" t="b">
        <v>1</v>
      </c>
      <c r="N3816" t="s">
        <v>8269</v>
      </c>
      <c r="O3816" s="12">
        <f t="shared" si="295"/>
        <v>119</v>
      </c>
      <c r="P3816">
        <f t="shared" si="296"/>
        <v>66.11</v>
      </c>
      <c r="Q3816" s="14" t="s">
        <v>8308</v>
      </c>
      <c r="R3816" t="s">
        <v>8309</v>
      </c>
      <c r="S3816" s="20">
        <f t="shared" si="297"/>
        <v>41920.787534722222</v>
      </c>
      <c r="T3816" s="20">
        <f t="shared" si="298"/>
        <v>41941.787534722222</v>
      </c>
      <c r="U3816">
        <f t="shared" si="299"/>
        <v>2014</v>
      </c>
    </row>
    <row r="3817" spans="1:21" ht="30" hidden="1" x14ac:dyDescent="0.25">
      <c r="A3817">
        <v>3815</v>
      </c>
      <c r="B3817" s="3" t="s">
        <v>3812</v>
      </c>
      <c r="C3817" s="10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95"/>
        <v>100</v>
      </c>
      <c r="P3817">
        <f t="shared" si="296"/>
        <v>50</v>
      </c>
      <c r="Q3817" s="14" t="s">
        <v>8308</v>
      </c>
      <c r="R3817" t="s">
        <v>8309</v>
      </c>
      <c r="S3817" s="20">
        <f t="shared" si="297"/>
        <v>42207.259918981479</v>
      </c>
      <c r="T3817" s="20">
        <f t="shared" si="298"/>
        <v>42236.958333333328</v>
      </c>
      <c r="U3817">
        <f t="shared" si="299"/>
        <v>2015</v>
      </c>
    </row>
    <row r="3818" spans="1:21" ht="60" x14ac:dyDescent="0.25">
      <c r="A3818">
        <v>2822</v>
      </c>
      <c r="B3818" s="3" t="s">
        <v>2822</v>
      </c>
      <c r="C3818" s="10" t="s">
        <v>6932</v>
      </c>
      <c r="D3818" s="6">
        <v>6000</v>
      </c>
      <c r="E3818" s="8">
        <v>6000</v>
      </c>
      <c r="F3818" t="s">
        <v>8218</v>
      </c>
      <c r="G3818" t="s">
        <v>8223</v>
      </c>
      <c r="H3818" t="s">
        <v>8245</v>
      </c>
      <c r="I3818">
        <v>1427469892</v>
      </c>
      <c r="J3818">
        <v>1424881492</v>
      </c>
      <c r="K3818" t="b">
        <v>0</v>
      </c>
      <c r="L3818">
        <v>94</v>
      </c>
      <c r="M3818" t="b">
        <v>1</v>
      </c>
      <c r="N3818" t="s">
        <v>8269</v>
      </c>
      <c r="O3818" s="12">
        <f t="shared" si="295"/>
        <v>100</v>
      </c>
      <c r="P3818">
        <f t="shared" si="296"/>
        <v>63.83</v>
      </c>
      <c r="Q3818" s="14" t="s">
        <v>8308</v>
      </c>
      <c r="R3818" t="s">
        <v>8309</v>
      </c>
      <c r="S3818" s="20">
        <f t="shared" si="297"/>
        <v>42060.683935185181</v>
      </c>
      <c r="T3818" s="20">
        <f t="shared" si="298"/>
        <v>42090.642268518524</v>
      </c>
      <c r="U3818">
        <f t="shared" si="299"/>
        <v>2015</v>
      </c>
    </row>
    <row r="3819" spans="1:21" ht="60" hidden="1" x14ac:dyDescent="0.25">
      <c r="A3819">
        <v>2877</v>
      </c>
      <c r="B3819" s="3" t="s">
        <v>2877</v>
      </c>
      <c r="C3819" s="10" t="s">
        <v>6987</v>
      </c>
      <c r="D3819" s="6">
        <v>6000</v>
      </c>
      <c r="E3819" s="8">
        <v>650</v>
      </c>
      <c r="F3819" t="s">
        <v>8220</v>
      </c>
      <c r="G3819" t="s">
        <v>8223</v>
      </c>
      <c r="H3819" t="s">
        <v>8245</v>
      </c>
      <c r="I3819">
        <v>1480525200</v>
      </c>
      <c r="J3819">
        <v>1477781724</v>
      </c>
      <c r="K3819" t="b">
        <v>0</v>
      </c>
      <c r="L3819">
        <v>6</v>
      </c>
      <c r="M3819" t="b">
        <v>0</v>
      </c>
      <c r="N3819" t="s">
        <v>8269</v>
      </c>
      <c r="O3819" s="12">
        <f t="shared" si="295"/>
        <v>11</v>
      </c>
      <c r="P3819">
        <f t="shared" si="296"/>
        <v>108.33</v>
      </c>
      <c r="Q3819" s="14" t="s">
        <v>8308</v>
      </c>
      <c r="R3819" t="s">
        <v>8309</v>
      </c>
      <c r="S3819" s="20">
        <f t="shared" si="297"/>
        <v>42672.955138888887</v>
      </c>
      <c r="T3819" s="20">
        <f t="shared" si="298"/>
        <v>42704.708333333328</v>
      </c>
      <c r="U3819">
        <f t="shared" si="299"/>
        <v>2016</v>
      </c>
    </row>
    <row r="3820" spans="1:21" ht="60" hidden="1" x14ac:dyDescent="0.25">
      <c r="A3820">
        <v>2906</v>
      </c>
      <c r="B3820" s="3" t="s">
        <v>2906</v>
      </c>
      <c r="C3820" s="10" t="s">
        <v>7016</v>
      </c>
      <c r="D3820" s="6">
        <v>6000</v>
      </c>
      <c r="E3820" s="8">
        <v>565</v>
      </c>
      <c r="F3820" t="s">
        <v>8220</v>
      </c>
      <c r="G3820" t="s">
        <v>8223</v>
      </c>
      <c r="H3820" t="s">
        <v>8245</v>
      </c>
      <c r="I3820">
        <v>1438390800</v>
      </c>
      <c r="J3820">
        <v>1436888066</v>
      </c>
      <c r="K3820" t="b">
        <v>0</v>
      </c>
      <c r="L3820">
        <v>7</v>
      </c>
      <c r="M3820" t="b">
        <v>0</v>
      </c>
      <c r="N3820" t="s">
        <v>8269</v>
      </c>
      <c r="O3820" s="12">
        <f t="shared" si="295"/>
        <v>9</v>
      </c>
      <c r="P3820">
        <f t="shared" si="296"/>
        <v>80.709999999999994</v>
      </c>
      <c r="Q3820" s="14" t="s">
        <v>8308</v>
      </c>
      <c r="R3820" t="s">
        <v>8309</v>
      </c>
      <c r="S3820" s="20">
        <f t="shared" si="297"/>
        <v>42199.648912037039</v>
      </c>
      <c r="T3820" s="20">
        <f t="shared" si="298"/>
        <v>42217.041666666672</v>
      </c>
      <c r="U3820">
        <f t="shared" si="299"/>
        <v>2015</v>
      </c>
    </row>
    <row r="3821" spans="1:21" ht="45" x14ac:dyDescent="0.25">
      <c r="A3821">
        <v>2970</v>
      </c>
      <c r="B3821" s="3" t="s">
        <v>2970</v>
      </c>
      <c r="C3821" s="10" t="s">
        <v>7080</v>
      </c>
      <c r="D3821" s="6">
        <v>6000</v>
      </c>
      <c r="E3821" s="8">
        <v>6360</v>
      </c>
      <c r="F3821" t="s">
        <v>8218</v>
      </c>
      <c r="G3821" t="s">
        <v>8223</v>
      </c>
      <c r="H3821" t="s">
        <v>8245</v>
      </c>
      <c r="I3821">
        <v>1405699451</v>
      </c>
      <c r="J3821">
        <v>1403107451</v>
      </c>
      <c r="K3821" t="b">
        <v>0</v>
      </c>
      <c r="L3821">
        <v>91</v>
      </c>
      <c r="M3821" t="b">
        <v>1</v>
      </c>
      <c r="N3821" t="s">
        <v>8269</v>
      </c>
      <c r="O3821" s="12">
        <f t="shared" si="295"/>
        <v>106</v>
      </c>
      <c r="P3821">
        <f t="shared" si="296"/>
        <v>69.89</v>
      </c>
      <c r="Q3821" s="14" t="s">
        <v>8308</v>
      </c>
      <c r="R3821" t="s">
        <v>8309</v>
      </c>
      <c r="S3821" s="20">
        <f t="shared" si="297"/>
        <v>41808.669571759259</v>
      </c>
      <c r="T3821" s="20">
        <f t="shared" si="298"/>
        <v>41838.669571759259</v>
      </c>
      <c r="U3821">
        <f t="shared" si="299"/>
        <v>2014</v>
      </c>
    </row>
    <row r="3822" spans="1:21" ht="45" hidden="1" x14ac:dyDescent="0.25">
      <c r="A3822">
        <v>3820</v>
      </c>
      <c r="B3822" s="3" t="s">
        <v>3817</v>
      </c>
      <c r="C3822" s="10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95"/>
        <v>143</v>
      </c>
      <c r="P3822">
        <f t="shared" si="296"/>
        <v>21.5</v>
      </c>
      <c r="Q3822" s="14" t="s">
        <v>8308</v>
      </c>
      <c r="R3822" t="s">
        <v>8309</v>
      </c>
      <c r="S3822" s="20">
        <f t="shared" si="297"/>
        <v>42160.651817129634</v>
      </c>
      <c r="T3822" s="20">
        <f t="shared" si="298"/>
        <v>42190.651817129634</v>
      </c>
      <c r="U3822">
        <f t="shared" si="299"/>
        <v>2015</v>
      </c>
    </row>
    <row r="3823" spans="1:21" ht="45" x14ac:dyDescent="0.25">
      <c r="A3823">
        <v>3266</v>
      </c>
      <c r="B3823" s="3" t="s">
        <v>3266</v>
      </c>
      <c r="C3823" s="10" t="s">
        <v>7376</v>
      </c>
      <c r="D3823" s="6">
        <v>6000</v>
      </c>
      <c r="E3823" s="8">
        <v>7877</v>
      </c>
      <c r="F3823" t="s">
        <v>8218</v>
      </c>
      <c r="G3823" t="s">
        <v>8223</v>
      </c>
      <c r="H3823" t="s">
        <v>8245</v>
      </c>
      <c r="I3823">
        <v>1434142800</v>
      </c>
      <c r="J3823">
        <v>1431435122</v>
      </c>
      <c r="K3823" t="b">
        <v>1</v>
      </c>
      <c r="L3823">
        <v>163</v>
      </c>
      <c r="M3823" t="b">
        <v>1</v>
      </c>
      <c r="N3823" t="s">
        <v>8269</v>
      </c>
      <c r="O3823" s="12">
        <f t="shared" si="295"/>
        <v>131</v>
      </c>
      <c r="P3823">
        <f t="shared" si="296"/>
        <v>48.33</v>
      </c>
      <c r="Q3823" s="14" t="s">
        <v>8308</v>
      </c>
      <c r="R3823" t="s">
        <v>8309</v>
      </c>
      <c r="S3823" s="20">
        <f t="shared" si="297"/>
        <v>42136.536134259266</v>
      </c>
      <c r="T3823" s="20">
        <f t="shared" si="298"/>
        <v>42167.875</v>
      </c>
      <c r="U3823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10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95"/>
        <v>110</v>
      </c>
      <c r="P3824">
        <f t="shared" si="296"/>
        <v>72.38</v>
      </c>
      <c r="Q3824" s="14" t="s">
        <v>8308</v>
      </c>
      <c r="R3824" t="s">
        <v>8309</v>
      </c>
      <c r="S3824" s="20">
        <f t="shared" si="297"/>
        <v>42329.838159722218</v>
      </c>
      <c r="T3824" s="20">
        <f t="shared" si="298"/>
        <v>42388.957638888889</v>
      </c>
      <c r="U3824">
        <f t="shared" si="299"/>
        <v>2015</v>
      </c>
    </row>
    <row r="3825" spans="1:21" ht="45" x14ac:dyDescent="0.25">
      <c r="A3825">
        <v>3332</v>
      </c>
      <c r="B3825" s="3" t="s">
        <v>3332</v>
      </c>
      <c r="C3825" s="10" t="s">
        <v>7442</v>
      </c>
      <c r="D3825" s="6">
        <v>6000</v>
      </c>
      <c r="E3825" s="8">
        <v>6000</v>
      </c>
      <c r="F3825" t="s">
        <v>8218</v>
      </c>
      <c r="G3825" t="s">
        <v>8223</v>
      </c>
      <c r="H3825" t="s">
        <v>8245</v>
      </c>
      <c r="I3825">
        <v>1405802330</v>
      </c>
      <c r="J3825">
        <v>1403210330</v>
      </c>
      <c r="K3825" t="b">
        <v>0</v>
      </c>
      <c r="L3825">
        <v>83</v>
      </c>
      <c r="M3825" t="b">
        <v>1</v>
      </c>
      <c r="N3825" t="s">
        <v>8269</v>
      </c>
      <c r="O3825" s="12">
        <f t="shared" si="295"/>
        <v>100</v>
      </c>
      <c r="P3825">
        <f t="shared" si="296"/>
        <v>72.290000000000006</v>
      </c>
      <c r="Q3825" s="14" t="s">
        <v>8308</v>
      </c>
      <c r="R3825" t="s">
        <v>8309</v>
      </c>
      <c r="S3825" s="20">
        <f t="shared" si="297"/>
        <v>41809.860300925924</v>
      </c>
      <c r="T3825" s="20">
        <f t="shared" si="298"/>
        <v>41839.860300925924</v>
      </c>
      <c r="U3825">
        <f t="shared" si="299"/>
        <v>2014</v>
      </c>
    </row>
    <row r="3826" spans="1:21" ht="60" hidden="1" x14ac:dyDescent="0.25">
      <c r="A3826">
        <v>3824</v>
      </c>
      <c r="B3826" s="3" t="s">
        <v>3821</v>
      </c>
      <c r="C3826" s="10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95"/>
        <v>108</v>
      </c>
      <c r="P3826">
        <f t="shared" si="296"/>
        <v>38.57</v>
      </c>
      <c r="Q3826" s="14" t="s">
        <v>8308</v>
      </c>
      <c r="R3826" t="s">
        <v>8309</v>
      </c>
      <c r="S3826" s="20">
        <f t="shared" si="297"/>
        <v>42571.626192129625</v>
      </c>
      <c r="T3826" s="20">
        <f t="shared" si="298"/>
        <v>42583.570138888885</v>
      </c>
      <c r="U3826">
        <f t="shared" si="299"/>
        <v>2016</v>
      </c>
    </row>
    <row r="3827" spans="1:21" ht="45" x14ac:dyDescent="0.25">
      <c r="A3827">
        <v>3342</v>
      </c>
      <c r="B3827" s="3" t="s">
        <v>3342</v>
      </c>
      <c r="C3827" s="10" t="s">
        <v>7452</v>
      </c>
      <c r="D3827" s="6">
        <v>6000</v>
      </c>
      <c r="E3827" s="8">
        <v>6100</v>
      </c>
      <c r="F3827" t="s">
        <v>8218</v>
      </c>
      <c r="G3827" t="s">
        <v>8223</v>
      </c>
      <c r="H3827" t="s">
        <v>8245</v>
      </c>
      <c r="I3827">
        <v>1427864340</v>
      </c>
      <c r="J3827">
        <v>1425020810</v>
      </c>
      <c r="K3827" t="b">
        <v>0</v>
      </c>
      <c r="L3827">
        <v>78</v>
      </c>
      <c r="M3827" t="b">
        <v>1</v>
      </c>
      <c r="N3827" t="s">
        <v>8269</v>
      </c>
      <c r="O3827" s="12">
        <f t="shared" si="295"/>
        <v>102</v>
      </c>
      <c r="P3827">
        <f t="shared" si="296"/>
        <v>78.209999999999994</v>
      </c>
      <c r="Q3827" s="14" t="s">
        <v>8308</v>
      </c>
      <c r="R3827" t="s">
        <v>8309</v>
      </c>
      <c r="S3827" s="20">
        <f t="shared" si="297"/>
        <v>42062.296412037031</v>
      </c>
      <c r="T3827" s="20">
        <f t="shared" si="298"/>
        <v>42095.207638888889</v>
      </c>
      <c r="U3827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10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95"/>
        <v>119</v>
      </c>
      <c r="P3828">
        <f t="shared" si="296"/>
        <v>27.5</v>
      </c>
      <c r="Q3828" s="14" t="s">
        <v>8308</v>
      </c>
      <c r="R3828" t="s">
        <v>8309</v>
      </c>
      <c r="S3828" s="20">
        <f t="shared" si="297"/>
        <v>42101.423541666663</v>
      </c>
      <c r="T3828" s="20">
        <f t="shared" si="298"/>
        <v>42131.423541666663</v>
      </c>
      <c r="U3828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10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95"/>
        <v>153</v>
      </c>
      <c r="P3829">
        <f t="shared" si="296"/>
        <v>70.459999999999994</v>
      </c>
      <c r="Q3829" s="14" t="s">
        <v>8308</v>
      </c>
      <c r="R3829" t="s">
        <v>8309</v>
      </c>
      <c r="S3829" s="20">
        <f t="shared" si="297"/>
        <v>42034.928252314814</v>
      </c>
      <c r="T3829" s="20">
        <f t="shared" si="298"/>
        <v>42090</v>
      </c>
      <c r="U3829">
        <f t="shared" si="299"/>
        <v>2015</v>
      </c>
    </row>
    <row r="3830" spans="1:21" ht="60" x14ac:dyDescent="0.25">
      <c r="A3830">
        <v>3384</v>
      </c>
      <c r="B3830" s="3" t="s">
        <v>3383</v>
      </c>
      <c r="C3830" s="10" t="s">
        <v>7494</v>
      </c>
      <c r="D3830" s="6">
        <v>6000</v>
      </c>
      <c r="E3830" s="8">
        <v>6000.66</v>
      </c>
      <c r="F3830" t="s">
        <v>8218</v>
      </c>
      <c r="G3830" t="s">
        <v>8223</v>
      </c>
      <c r="H3830" t="s">
        <v>8245</v>
      </c>
      <c r="I3830">
        <v>1448074800</v>
      </c>
      <c r="J3830">
        <v>1444874768</v>
      </c>
      <c r="K3830" t="b">
        <v>0</v>
      </c>
      <c r="L3830">
        <v>64</v>
      </c>
      <c r="M3830" t="b">
        <v>1</v>
      </c>
      <c r="N3830" t="s">
        <v>8269</v>
      </c>
      <c r="O3830" s="12">
        <f t="shared" si="295"/>
        <v>100</v>
      </c>
      <c r="P3830">
        <f t="shared" si="296"/>
        <v>93.76</v>
      </c>
      <c r="Q3830" s="14" t="s">
        <v>8308</v>
      </c>
      <c r="R3830" t="s">
        <v>8309</v>
      </c>
      <c r="S3830" s="20">
        <f t="shared" si="297"/>
        <v>42292.087592592594</v>
      </c>
      <c r="T3830" s="20">
        <f t="shared" si="298"/>
        <v>42329.125</v>
      </c>
      <c r="U3830">
        <f t="shared" si="299"/>
        <v>2015</v>
      </c>
    </row>
    <row r="3831" spans="1:21" ht="60" x14ac:dyDescent="0.25">
      <c r="A3831">
        <v>3424</v>
      </c>
      <c r="B3831" s="3" t="s">
        <v>3423</v>
      </c>
      <c r="C3831" s="10" t="s">
        <v>7534</v>
      </c>
      <c r="D3831" s="6">
        <v>6000</v>
      </c>
      <c r="E3831" s="8">
        <v>6215</v>
      </c>
      <c r="F3831" t="s">
        <v>8218</v>
      </c>
      <c r="G3831" t="s">
        <v>8223</v>
      </c>
      <c r="H3831" t="s">
        <v>8245</v>
      </c>
      <c r="I3831">
        <v>1423119540</v>
      </c>
      <c r="J3831">
        <v>1421252084</v>
      </c>
      <c r="K3831" t="b">
        <v>0</v>
      </c>
      <c r="L3831">
        <v>76</v>
      </c>
      <c r="M3831" t="b">
        <v>1</v>
      </c>
      <c r="N3831" t="s">
        <v>8269</v>
      </c>
      <c r="O3831" s="12">
        <f t="shared" si="295"/>
        <v>104</v>
      </c>
      <c r="P3831">
        <f t="shared" si="296"/>
        <v>81.78</v>
      </c>
      <c r="Q3831" s="14" t="s">
        <v>8308</v>
      </c>
      <c r="R3831" t="s">
        <v>8309</v>
      </c>
      <c r="S3831" s="20">
        <f t="shared" si="297"/>
        <v>42018.676898148144</v>
      </c>
      <c r="T3831" s="20">
        <f t="shared" si="298"/>
        <v>42040.290972222225</v>
      </c>
      <c r="U3831">
        <f t="shared" si="299"/>
        <v>2015</v>
      </c>
    </row>
    <row r="3832" spans="1:21" ht="60" x14ac:dyDescent="0.25">
      <c r="A3832">
        <v>3527</v>
      </c>
      <c r="B3832" s="3" t="s">
        <v>3526</v>
      </c>
      <c r="C3832" s="10" t="s">
        <v>7637</v>
      </c>
      <c r="D3832" s="6">
        <v>6000</v>
      </c>
      <c r="E3832" s="8">
        <v>7015</v>
      </c>
      <c r="F3832" t="s">
        <v>8218</v>
      </c>
      <c r="G3832" t="s">
        <v>8223</v>
      </c>
      <c r="H3832" t="s">
        <v>8245</v>
      </c>
      <c r="I3832">
        <v>1436587140</v>
      </c>
      <c r="J3832">
        <v>1434069205</v>
      </c>
      <c r="K3832" t="b">
        <v>0</v>
      </c>
      <c r="L3832">
        <v>86</v>
      </c>
      <c r="M3832" t="b">
        <v>1</v>
      </c>
      <c r="N3832" t="s">
        <v>8269</v>
      </c>
      <c r="O3832" s="12">
        <f t="shared" si="295"/>
        <v>117</v>
      </c>
      <c r="P3832">
        <f t="shared" si="296"/>
        <v>81.569999999999993</v>
      </c>
      <c r="Q3832" s="14" t="s">
        <v>8308</v>
      </c>
      <c r="R3832" t="s">
        <v>8309</v>
      </c>
      <c r="S3832" s="20">
        <f t="shared" si="297"/>
        <v>42167.023206018523</v>
      </c>
      <c r="T3832" s="20">
        <f t="shared" si="298"/>
        <v>42196.165972222225</v>
      </c>
      <c r="U3832">
        <f t="shared" si="299"/>
        <v>2015</v>
      </c>
    </row>
    <row r="3833" spans="1:21" ht="60" hidden="1" x14ac:dyDescent="0.25">
      <c r="A3833">
        <v>3860</v>
      </c>
      <c r="B3833" s="3" t="s">
        <v>3857</v>
      </c>
      <c r="C3833" s="10" t="s">
        <v>7969</v>
      </c>
      <c r="D3833" s="6">
        <v>6000</v>
      </c>
      <c r="E3833" s="8">
        <v>1060</v>
      </c>
      <c r="F3833" t="s">
        <v>8220</v>
      </c>
      <c r="G3833" t="s">
        <v>8223</v>
      </c>
      <c r="H3833" t="s">
        <v>8245</v>
      </c>
      <c r="I3833">
        <v>1407858710</v>
      </c>
      <c r="J3833">
        <v>1405266710</v>
      </c>
      <c r="K3833" t="b">
        <v>0</v>
      </c>
      <c r="L3833">
        <v>13</v>
      </c>
      <c r="M3833" t="b">
        <v>0</v>
      </c>
      <c r="N3833" t="s">
        <v>8269</v>
      </c>
      <c r="O3833" s="12">
        <f t="shared" si="295"/>
        <v>18</v>
      </c>
      <c r="P3833">
        <f t="shared" si="296"/>
        <v>81.540000000000006</v>
      </c>
      <c r="Q3833" s="14" t="s">
        <v>8308</v>
      </c>
      <c r="R3833" t="s">
        <v>8309</v>
      </c>
      <c r="S3833" s="20">
        <f t="shared" si="297"/>
        <v>41833.660995370366</v>
      </c>
      <c r="T3833" s="20">
        <f t="shared" si="298"/>
        <v>41863.660995370366</v>
      </c>
      <c r="U3833">
        <f t="shared" si="299"/>
        <v>2014</v>
      </c>
    </row>
    <row r="3834" spans="1:21" ht="60" hidden="1" x14ac:dyDescent="0.25">
      <c r="A3834">
        <v>3863</v>
      </c>
      <c r="B3834" s="3" t="s">
        <v>3860</v>
      </c>
      <c r="C3834" s="10" t="s">
        <v>7972</v>
      </c>
      <c r="D3834" s="6">
        <v>6000</v>
      </c>
      <c r="E3834" s="8">
        <v>0</v>
      </c>
      <c r="F3834" t="s">
        <v>8220</v>
      </c>
      <c r="G3834" t="s">
        <v>8223</v>
      </c>
      <c r="H3834" t="s">
        <v>8245</v>
      </c>
      <c r="I3834">
        <v>1446739905</v>
      </c>
      <c r="J3834">
        <v>1441552305</v>
      </c>
      <c r="K3834" t="b">
        <v>0</v>
      </c>
      <c r="L3834">
        <v>0</v>
      </c>
      <c r="M3834" t="b">
        <v>0</v>
      </c>
      <c r="N3834" t="s">
        <v>8269</v>
      </c>
      <c r="O3834" s="12">
        <f t="shared" si="295"/>
        <v>0</v>
      </c>
      <c r="P3834">
        <f t="shared" si="296"/>
        <v>0</v>
      </c>
      <c r="Q3834" s="14" t="s">
        <v>8308</v>
      </c>
      <c r="R3834" t="s">
        <v>8309</v>
      </c>
      <c r="S3834" s="20">
        <f t="shared" si="297"/>
        <v>42253.633159722223</v>
      </c>
      <c r="T3834" s="20">
        <f t="shared" si="298"/>
        <v>42313.674826388888</v>
      </c>
      <c r="U3834">
        <f t="shared" si="299"/>
        <v>2015</v>
      </c>
    </row>
    <row r="3835" spans="1:21" ht="60" hidden="1" x14ac:dyDescent="0.25">
      <c r="A3835">
        <v>3833</v>
      </c>
      <c r="B3835" s="3" t="s">
        <v>3830</v>
      </c>
      <c r="C3835" s="10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95"/>
        <v>117</v>
      </c>
      <c r="P3835">
        <f t="shared" si="296"/>
        <v>70</v>
      </c>
      <c r="Q3835" s="14" t="s">
        <v>8308</v>
      </c>
      <c r="R3835" t="s">
        <v>8309</v>
      </c>
      <c r="S3835" s="20">
        <f t="shared" si="297"/>
        <v>41963.872361111105</v>
      </c>
      <c r="T3835" s="20">
        <f t="shared" si="298"/>
        <v>41974.797916666663</v>
      </c>
      <c r="U3835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10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95"/>
        <v>109</v>
      </c>
      <c r="P3836">
        <f t="shared" si="296"/>
        <v>57.39</v>
      </c>
      <c r="Q3836" s="14" t="s">
        <v>8308</v>
      </c>
      <c r="R3836" t="s">
        <v>8309</v>
      </c>
      <c r="S3836" s="20">
        <f t="shared" si="297"/>
        <v>42143.445219907408</v>
      </c>
      <c r="T3836" s="20">
        <f t="shared" si="298"/>
        <v>42173.445219907408</v>
      </c>
      <c r="U3836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10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95"/>
        <v>160</v>
      </c>
      <c r="P3837">
        <f t="shared" si="296"/>
        <v>40</v>
      </c>
      <c r="Q3837" s="14" t="s">
        <v>8308</v>
      </c>
      <c r="R3837" t="s">
        <v>8309</v>
      </c>
      <c r="S3837" s="20">
        <f t="shared" si="297"/>
        <v>42460.94222222222</v>
      </c>
      <c r="T3837" s="20">
        <f t="shared" si="298"/>
        <v>42481.94222222222</v>
      </c>
      <c r="U3837">
        <f t="shared" si="299"/>
        <v>2016</v>
      </c>
    </row>
    <row r="3838" spans="1:21" ht="45" hidden="1" x14ac:dyDescent="0.25">
      <c r="A3838">
        <v>3910</v>
      </c>
      <c r="B3838" s="3" t="s">
        <v>3907</v>
      </c>
      <c r="C3838" s="10" t="s">
        <v>8018</v>
      </c>
      <c r="D3838" s="6">
        <v>6000</v>
      </c>
      <c r="E3838" s="8">
        <v>185</v>
      </c>
      <c r="F3838" t="s">
        <v>8220</v>
      </c>
      <c r="G3838" t="s">
        <v>8223</v>
      </c>
      <c r="H3838" t="s">
        <v>8245</v>
      </c>
      <c r="I3838">
        <v>1441649397</v>
      </c>
      <c r="J3838">
        <v>1439057397</v>
      </c>
      <c r="K3838" t="b">
        <v>0</v>
      </c>
      <c r="L3838">
        <v>3</v>
      </c>
      <c r="M3838" t="b">
        <v>0</v>
      </c>
      <c r="N3838" t="s">
        <v>8269</v>
      </c>
      <c r="O3838" s="12">
        <f t="shared" si="295"/>
        <v>3</v>
      </c>
      <c r="P3838">
        <f t="shared" si="296"/>
        <v>61.67</v>
      </c>
      <c r="Q3838" s="14" t="s">
        <v>8308</v>
      </c>
      <c r="R3838" t="s">
        <v>8309</v>
      </c>
      <c r="S3838" s="20">
        <f t="shared" si="297"/>
        <v>42224.756909722222</v>
      </c>
      <c r="T3838" s="20">
        <f t="shared" si="298"/>
        <v>42254.756909722222</v>
      </c>
      <c r="U3838">
        <f t="shared" si="299"/>
        <v>2015</v>
      </c>
    </row>
    <row r="3839" spans="1:21" ht="30" hidden="1" x14ac:dyDescent="0.25">
      <c r="A3839">
        <v>3837</v>
      </c>
      <c r="B3839" s="3" t="s">
        <v>3834</v>
      </c>
      <c r="C3839" s="10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95"/>
        <v>102</v>
      </c>
      <c r="P3839">
        <f t="shared" si="296"/>
        <v>120.12</v>
      </c>
      <c r="Q3839" s="14" t="s">
        <v>8308</v>
      </c>
      <c r="R3839" t="s">
        <v>8309</v>
      </c>
      <c r="S3839" s="20">
        <f t="shared" si="297"/>
        <v>42152.765717592592</v>
      </c>
      <c r="T3839" s="20">
        <f t="shared" si="298"/>
        <v>42188.765717592592</v>
      </c>
      <c r="U3839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10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95"/>
        <v>101</v>
      </c>
      <c r="P3840">
        <f t="shared" si="296"/>
        <v>1008.24</v>
      </c>
      <c r="Q3840" s="14" t="s">
        <v>8308</v>
      </c>
      <c r="R3840" t="s">
        <v>8309</v>
      </c>
      <c r="S3840" s="20">
        <f t="shared" si="297"/>
        <v>42116.710752314815</v>
      </c>
      <c r="T3840" s="20">
        <f t="shared" si="298"/>
        <v>42146.710752314815</v>
      </c>
      <c r="U3840">
        <f t="shared" si="299"/>
        <v>2015</v>
      </c>
    </row>
    <row r="3841" spans="1:21" ht="30" hidden="1" x14ac:dyDescent="0.25">
      <c r="A3841">
        <v>3946</v>
      </c>
      <c r="B3841" s="3" t="s">
        <v>3943</v>
      </c>
      <c r="C3841" s="10" t="s">
        <v>8054</v>
      </c>
      <c r="D3841" s="6">
        <v>6000</v>
      </c>
      <c r="E3841" s="8">
        <v>195</v>
      </c>
      <c r="F3841" t="s">
        <v>8220</v>
      </c>
      <c r="G3841" t="s">
        <v>8223</v>
      </c>
      <c r="H3841" t="s">
        <v>8245</v>
      </c>
      <c r="I3841">
        <v>1425110400</v>
      </c>
      <c r="J3841">
        <v>1422388822</v>
      </c>
      <c r="K3841" t="b">
        <v>0</v>
      </c>
      <c r="L3841">
        <v>5</v>
      </c>
      <c r="M3841" t="b">
        <v>0</v>
      </c>
      <c r="N3841" t="s">
        <v>8269</v>
      </c>
      <c r="O3841" s="12">
        <f t="shared" si="295"/>
        <v>3</v>
      </c>
      <c r="P3841">
        <f t="shared" si="296"/>
        <v>39</v>
      </c>
      <c r="Q3841" s="14" t="s">
        <v>8308</v>
      </c>
      <c r="R3841" t="s">
        <v>8309</v>
      </c>
      <c r="S3841" s="20">
        <f t="shared" si="297"/>
        <v>42031.833587962959</v>
      </c>
      <c r="T3841" s="20">
        <f t="shared" si="298"/>
        <v>42063.333333333328</v>
      </c>
      <c r="U3841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10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ref="O3842:O3905" si="300">ROUND(E3842/D3842*100,0)</f>
        <v>6500</v>
      </c>
      <c r="P3842">
        <f t="shared" ref="P3842:P3905" si="301">IFERROR(ROUND(E3842/L3842,2),0)</f>
        <v>21.67</v>
      </c>
      <c r="Q3842" s="14" t="s">
        <v>8308</v>
      </c>
      <c r="R3842" t="s">
        <v>8309</v>
      </c>
      <c r="S3842" s="20">
        <f t="shared" ref="S3842:S3905" si="302">(((J3842/60)/60)/24)+DATE(1970,1,1)</f>
        <v>42432.701724537037</v>
      </c>
      <c r="T3842" s="20">
        <f t="shared" ref="T3842:T3905" si="303">(((I3842/60)/60)/24)+DATE(1970,1,1)</f>
        <v>42457.660057870366</v>
      </c>
      <c r="U3842">
        <f t="shared" si="299"/>
        <v>2016</v>
      </c>
    </row>
    <row r="3843" spans="1:21" ht="45" hidden="1" x14ac:dyDescent="0.25">
      <c r="A3843">
        <v>4036</v>
      </c>
      <c r="B3843" s="3" t="s">
        <v>4032</v>
      </c>
      <c r="C3843" s="10" t="s">
        <v>7438</v>
      </c>
      <c r="D3843" s="6">
        <v>6000</v>
      </c>
      <c r="E3843" s="8">
        <v>2823</v>
      </c>
      <c r="F3843" t="s">
        <v>8220</v>
      </c>
      <c r="G3843" t="s">
        <v>8223</v>
      </c>
      <c r="H3843" t="s">
        <v>8245</v>
      </c>
      <c r="I3843">
        <v>1404253800</v>
      </c>
      <c r="J3843">
        <v>1402784964</v>
      </c>
      <c r="K3843" t="b">
        <v>0</v>
      </c>
      <c r="L3843">
        <v>17</v>
      </c>
      <c r="M3843" t="b">
        <v>0</v>
      </c>
      <c r="N3843" t="s">
        <v>8269</v>
      </c>
      <c r="O3843" s="12">
        <f t="shared" si="300"/>
        <v>47</v>
      </c>
      <c r="P3843">
        <f t="shared" si="301"/>
        <v>166.06</v>
      </c>
      <c r="Q3843" s="14" t="s">
        <v>8308</v>
      </c>
      <c r="R3843" t="s">
        <v>8309</v>
      </c>
      <c r="S3843" s="20">
        <f t="shared" si="302"/>
        <v>41804.937083333331</v>
      </c>
      <c r="T3843" s="20">
        <f t="shared" si="303"/>
        <v>41821.9375</v>
      </c>
      <c r="U3843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10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300"/>
        <v>22</v>
      </c>
      <c r="P3844">
        <f t="shared" si="301"/>
        <v>47.7</v>
      </c>
      <c r="Q3844" s="14" t="s">
        <v>8308</v>
      </c>
      <c r="R3844" t="s">
        <v>8309</v>
      </c>
      <c r="S3844" s="20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60" hidden="1" x14ac:dyDescent="0.25">
      <c r="A3845">
        <v>4032</v>
      </c>
      <c r="B3845" s="3" t="s">
        <v>4028</v>
      </c>
      <c r="C3845" s="10" t="s">
        <v>8137</v>
      </c>
      <c r="D3845" s="6">
        <v>6048</v>
      </c>
      <c r="E3845" s="8">
        <v>413</v>
      </c>
      <c r="F3845" t="s">
        <v>8220</v>
      </c>
      <c r="G3845" t="s">
        <v>8223</v>
      </c>
      <c r="H3845" t="s">
        <v>8245</v>
      </c>
      <c r="I3845">
        <v>1450211116</v>
      </c>
      <c r="J3845">
        <v>1445023516</v>
      </c>
      <c r="K3845" t="b">
        <v>0</v>
      </c>
      <c r="L3845">
        <v>7</v>
      </c>
      <c r="M3845" t="b">
        <v>0</v>
      </c>
      <c r="N3845" t="s">
        <v>8269</v>
      </c>
      <c r="O3845" s="12">
        <f t="shared" si="300"/>
        <v>7</v>
      </c>
      <c r="P3845">
        <f t="shared" si="301"/>
        <v>59</v>
      </c>
      <c r="Q3845" s="14" t="s">
        <v>8308</v>
      </c>
      <c r="R3845" t="s">
        <v>8309</v>
      </c>
      <c r="S3845" s="20">
        <f t="shared" si="302"/>
        <v>42293.809212962966</v>
      </c>
      <c r="T3845" s="20">
        <f t="shared" si="303"/>
        <v>42353.85087962963</v>
      </c>
      <c r="U3845">
        <f t="shared" si="304"/>
        <v>2015</v>
      </c>
    </row>
    <row r="3846" spans="1:21" ht="45" x14ac:dyDescent="0.25">
      <c r="A3846">
        <v>3310</v>
      </c>
      <c r="B3846" s="3" t="s">
        <v>3310</v>
      </c>
      <c r="C3846" s="10" t="s">
        <v>7420</v>
      </c>
      <c r="D3846" s="6">
        <v>6500</v>
      </c>
      <c r="E3846" s="8">
        <v>6505</v>
      </c>
      <c r="F3846" t="s">
        <v>8218</v>
      </c>
      <c r="G3846" t="s">
        <v>8223</v>
      </c>
      <c r="H3846" t="s">
        <v>8245</v>
      </c>
      <c r="I3846">
        <v>1444169825</v>
      </c>
      <c r="J3846">
        <v>1441577825</v>
      </c>
      <c r="K3846" t="b">
        <v>0</v>
      </c>
      <c r="L3846">
        <v>31</v>
      </c>
      <c r="M3846" t="b">
        <v>1</v>
      </c>
      <c r="N3846" t="s">
        <v>8269</v>
      </c>
      <c r="O3846" s="12">
        <f t="shared" si="300"/>
        <v>100</v>
      </c>
      <c r="P3846">
        <f t="shared" si="301"/>
        <v>209.84</v>
      </c>
      <c r="Q3846" s="14" t="s">
        <v>8308</v>
      </c>
      <c r="R3846" t="s">
        <v>8309</v>
      </c>
      <c r="S3846" s="20">
        <f t="shared" si="302"/>
        <v>42253.928530092591</v>
      </c>
      <c r="T3846" s="20">
        <f t="shared" si="303"/>
        <v>42283.928530092591</v>
      </c>
      <c r="U3846">
        <f t="shared" si="304"/>
        <v>2015</v>
      </c>
    </row>
    <row r="3847" spans="1:21" ht="60" x14ac:dyDescent="0.25">
      <c r="A3847">
        <v>3154</v>
      </c>
      <c r="B3847" s="3" t="s">
        <v>3154</v>
      </c>
      <c r="C3847" s="10" t="s">
        <v>7264</v>
      </c>
      <c r="D3847" s="6">
        <v>7000</v>
      </c>
      <c r="E3847" s="8">
        <v>7905</v>
      </c>
      <c r="F3847" t="s">
        <v>8218</v>
      </c>
      <c r="G3847" t="s">
        <v>8223</v>
      </c>
      <c r="H3847" t="s">
        <v>8245</v>
      </c>
      <c r="I3847">
        <v>1333310458</v>
      </c>
      <c r="J3847">
        <v>1330722058</v>
      </c>
      <c r="K3847" t="b">
        <v>1</v>
      </c>
      <c r="L3847">
        <v>123</v>
      </c>
      <c r="M3847" t="b">
        <v>1</v>
      </c>
      <c r="N3847" t="s">
        <v>8269</v>
      </c>
      <c r="O3847" s="12">
        <f t="shared" si="300"/>
        <v>113</v>
      </c>
      <c r="P3847">
        <f t="shared" si="301"/>
        <v>64.27</v>
      </c>
      <c r="Q3847" s="14" t="s">
        <v>8308</v>
      </c>
      <c r="R3847" t="s">
        <v>8309</v>
      </c>
      <c r="S3847" s="20">
        <f t="shared" si="302"/>
        <v>40970.875671296293</v>
      </c>
      <c r="T3847" s="20">
        <f t="shared" si="303"/>
        <v>41000.834004629629</v>
      </c>
      <c r="U3847">
        <f t="shared" si="304"/>
        <v>2012</v>
      </c>
    </row>
    <row r="3848" spans="1:21" ht="60" x14ac:dyDescent="0.25">
      <c r="A3848">
        <v>3182</v>
      </c>
      <c r="B3848" s="3" t="s">
        <v>3182</v>
      </c>
      <c r="C3848" s="10" t="s">
        <v>7292</v>
      </c>
      <c r="D3848" s="6">
        <v>7000</v>
      </c>
      <c r="E3848" s="8">
        <v>7062</v>
      </c>
      <c r="F3848" t="s">
        <v>8218</v>
      </c>
      <c r="G3848" t="s">
        <v>8223</v>
      </c>
      <c r="H3848" t="s">
        <v>8245</v>
      </c>
      <c r="I3848">
        <v>1328029200</v>
      </c>
      <c r="J3848">
        <v>1323211621</v>
      </c>
      <c r="K3848" t="b">
        <v>1</v>
      </c>
      <c r="L3848">
        <v>151</v>
      </c>
      <c r="M3848" t="b">
        <v>1</v>
      </c>
      <c r="N3848" t="s">
        <v>8269</v>
      </c>
      <c r="O3848" s="12">
        <f t="shared" si="300"/>
        <v>101</v>
      </c>
      <c r="P3848">
        <f t="shared" si="301"/>
        <v>46.77</v>
      </c>
      <c r="Q3848" s="14" t="s">
        <v>8308</v>
      </c>
      <c r="R3848" t="s">
        <v>8309</v>
      </c>
      <c r="S3848" s="20">
        <f t="shared" si="302"/>
        <v>40883.949317129627</v>
      </c>
      <c r="T3848" s="20">
        <f t="shared" si="303"/>
        <v>40939.708333333336</v>
      </c>
      <c r="U3848">
        <f t="shared" si="304"/>
        <v>2011</v>
      </c>
    </row>
    <row r="3849" spans="1:21" ht="30" x14ac:dyDescent="0.25">
      <c r="A3849">
        <v>3228</v>
      </c>
      <c r="B3849" s="3" t="s">
        <v>3228</v>
      </c>
      <c r="C3849" s="10" t="s">
        <v>7338</v>
      </c>
      <c r="D3849" s="6">
        <v>7000</v>
      </c>
      <c r="E3849" s="8">
        <v>7164</v>
      </c>
      <c r="F3849" t="s">
        <v>8218</v>
      </c>
      <c r="G3849" t="s">
        <v>8223</v>
      </c>
      <c r="H3849" t="s">
        <v>8245</v>
      </c>
      <c r="I3849">
        <v>1450328340</v>
      </c>
      <c r="J3849">
        <v>1447606884</v>
      </c>
      <c r="K3849" t="b">
        <v>1</v>
      </c>
      <c r="L3849">
        <v>37</v>
      </c>
      <c r="M3849" t="b">
        <v>1</v>
      </c>
      <c r="N3849" t="s">
        <v>8269</v>
      </c>
      <c r="O3849" s="12">
        <f t="shared" si="300"/>
        <v>102</v>
      </c>
      <c r="P3849">
        <f t="shared" si="301"/>
        <v>193.62</v>
      </c>
      <c r="Q3849" s="14" t="s">
        <v>8308</v>
      </c>
      <c r="R3849" t="s">
        <v>8309</v>
      </c>
      <c r="S3849" s="20">
        <f t="shared" si="302"/>
        <v>42323.70930555556</v>
      </c>
      <c r="T3849" s="20">
        <f t="shared" si="303"/>
        <v>42355.207638888889</v>
      </c>
      <c r="U3849">
        <f t="shared" si="304"/>
        <v>2015</v>
      </c>
    </row>
    <row r="3850" spans="1:21" ht="45" x14ac:dyDescent="0.25">
      <c r="A3850">
        <v>3258</v>
      </c>
      <c r="B3850" s="3" t="s">
        <v>3258</v>
      </c>
      <c r="C3850" s="10" t="s">
        <v>7368</v>
      </c>
      <c r="D3850" s="6">
        <v>7000</v>
      </c>
      <c r="E3850" s="8">
        <v>7365</v>
      </c>
      <c r="F3850" t="s">
        <v>8218</v>
      </c>
      <c r="G3850" t="s">
        <v>8223</v>
      </c>
      <c r="H3850" t="s">
        <v>8245</v>
      </c>
      <c r="I3850">
        <v>1420751861</v>
      </c>
      <c r="J3850">
        <v>1418159861</v>
      </c>
      <c r="K3850" t="b">
        <v>1</v>
      </c>
      <c r="L3850">
        <v>75</v>
      </c>
      <c r="M3850" t="b">
        <v>1</v>
      </c>
      <c r="N3850" t="s">
        <v>8269</v>
      </c>
      <c r="O3850" s="12">
        <f t="shared" si="300"/>
        <v>105</v>
      </c>
      <c r="P3850">
        <f t="shared" si="301"/>
        <v>98.2</v>
      </c>
      <c r="Q3850" s="14" t="s">
        <v>8308</v>
      </c>
      <c r="R3850" t="s">
        <v>8309</v>
      </c>
      <c r="S3850" s="20">
        <f t="shared" si="302"/>
        <v>41982.887280092589</v>
      </c>
      <c r="T3850" s="20">
        <f t="shared" si="303"/>
        <v>42012.887280092589</v>
      </c>
      <c r="U3850">
        <f t="shared" si="304"/>
        <v>2014</v>
      </c>
    </row>
    <row r="3851" spans="1:21" ht="75" hidden="1" x14ac:dyDescent="0.25">
      <c r="A3851">
        <v>3849</v>
      </c>
      <c r="B3851" s="3" t="s">
        <v>3846</v>
      </c>
      <c r="C3851" s="10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300"/>
        <v>7</v>
      </c>
      <c r="P3851">
        <f t="shared" si="301"/>
        <v>75.459999999999994</v>
      </c>
      <c r="Q3851" s="14" t="s">
        <v>8308</v>
      </c>
      <c r="R3851" t="s">
        <v>8309</v>
      </c>
      <c r="S3851" s="20">
        <f t="shared" si="302"/>
        <v>42136.767175925925</v>
      </c>
      <c r="T3851" s="20">
        <f t="shared" si="303"/>
        <v>42166.767175925925</v>
      </c>
      <c r="U3851">
        <f t="shared" si="304"/>
        <v>2015</v>
      </c>
    </row>
    <row r="3852" spans="1:21" ht="45" hidden="1" x14ac:dyDescent="0.25">
      <c r="A3852">
        <v>3846</v>
      </c>
      <c r="B3852" s="3" t="s">
        <v>3843</v>
      </c>
      <c r="C3852" s="10" t="s">
        <v>7955</v>
      </c>
      <c r="D3852" s="6">
        <v>7000</v>
      </c>
      <c r="E3852" s="8">
        <v>189</v>
      </c>
      <c r="F3852" t="s">
        <v>8220</v>
      </c>
      <c r="G3852" t="s">
        <v>8223</v>
      </c>
      <c r="H3852" t="s">
        <v>8245</v>
      </c>
      <c r="I3852">
        <v>1412405940</v>
      </c>
      <c r="J3852">
        <v>1409721542</v>
      </c>
      <c r="K3852" t="b">
        <v>1</v>
      </c>
      <c r="L3852">
        <v>8</v>
      </c>
      <c r="M3852" t="b">
        <v>0</v>
      </c>
      <c r="N3852" t="s">
        <v>8269</v>
      </c>
      <c r="O3852" s="12">
        <f t="shared" si="300"/>
        <v>3</v>
      </c>
      <c r="P3852">
        <f t="shared" si="301"/>
        <v>23.63</v>
      </c>
      <c r="Q3852" s="14" t="s">
        <v>8308</v>
      </c>
      <c r="R3852" t="s">
        <v>8309</v>
      </c>
      <c r="S3852" s="20">
        <f t="shared" si="302"/>
        <v>41885.221550925926</v>
      </c>
      <c r="T3852" s="20">
        <f t="shared" si="303"/>
        <v>41916.290972222225</v>
      </c>
      <c r="U385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10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300"/>
        <v>34</v>
      </c>
      <c r="P3853">
        <f t="shared" si="301"/>
        <v>35.5</v>
      </c>
      <c r="Q3853" s="14" t="s">
        <v>8308</v>
      </c>
      <c r="R3853" t="s">
        <v>8309</v>
      </c>
      <c r="S3853" s="20">
        <f t="shared" si="302"/>
        <v>42172.439571759256</v>
      </c>
      <c r="T3853" s="20">
        <f t="shared" si="303"/>
        <v>42202.439571759256</v>
      </c>
      <c r="U3853">
        <f t="shared" si="304"/>
        <v>2015</v>
      </c>
    </row>
    <row r="3854" spans="1:21" ht="60" hidden="1" x14ac:dyDescent="0.25">
      <c r="A3854">
        <v>3933</v>
      </c>
      <c r="B3854" s="3" t="s">
        <v>3930</v>
      </c>
      <c r="C3854" s="10" t="s">
        <v>8041</v>
      </c>
      <c r="D3854" s="6">
        <v>7000</v>
      </c>
      <c r="E3854" s="8">
        <v>1102</v>
      </c>
      <c r="F3854" t="s">
        <v>8220</v>
      </c>
      <c r="G3854" t="s">
        <v>8223</v>
      </c>
      <c r="H3854" t="s">
        <v>8245</v>
      </c>
      <c r="I3854">
        <v>1468716180</v>
      </c>
      <c r="J3854">
        <v>1466205262</v>
      </c>
      <c r="K3854" t="b">
        <v>0</v>
      </c>
      <c r="L3854">
        <v>12</v>
      </c>
      <c r="M3854" t="b">
        <v>0</v>
      </c>
      <c r="N3854" t="s">
        <v>8269</v>
      </c>
      <c r="O3854" s="12">
        <f t="shared" si="300"/>
        <v>16</v>
      </c>
      <c r="P3854">
        <f t="shared" si="301"/>
        <v>91.83</v>
      </c>
      <c r="Q3854" s="14" t="s">
        <v>8308</v>
      </c>
      <c r="R3854" t="s">
        <v>8309</v>
      </c>
      <c r="S3854" s="20">
        <f t="shared" si="302"/>
        <v>42538.968310185184</v>
      </c>
      <c r="T3854" s="20">
        <f t="shared" si="303"/>
        <v>42568.029861111107</v>
      </c>
      <c r="U3854">
        <f t="shared" si="304"/>
        <v>2016</v>
      </c>
    </row>
    <row r="3855" spans="1:21" ht="45" hidden="1" x14ac:dyDescent="0.25">
      <c r="A3855">
        <v>3999</v>
      </c>
      <c r="B3855" s="3" t="s">
        <v>3995</v>
      </c>
      <c r="C3855" s="10" t="s">
        <v>8105</v>
      </c>
      <c r="D3855" s="6">
        <v>7000</v>
      </c>
      <c r="E3855" s="8">
        <v>1156</v>
      </c>
      <c r="F3855" t="s">
        <v>8220</v>
      </c>
      <c r="G3855" t="s">
        <v>8223</v>
      </c>
      <c r="H3855" t="s">
        <v>8245</v>
      </c>
      <c r="I3855">
        <v>1409514709</v>
      </c>
      <c r="J3855">
        <v>1406058798</v>
      </c>
      <c r="K3855" t="b">
        <v>0</v>
      </c>
      <c r="L3855">
        <v>14</v>
      </c>
      <c r="M3855" t="b">
        <v>0</v>
      </c>
      <c r="N3855" t="s">
        <v>8269</v>
      </c>
      <c r="O3855" s="12">
        <f t="shared" si="300"/>
        <v>17</v>
      </c>
      <c r="P3855">
        <f t="shared" si="301"/>
        <v>82.57</v>
      </c>
      <c r="Q3855" s="14" t="s">
        <v>8308</v>
      </c>
      <c r="R3855" t="s">
        <v>8309</v>
      </c>
      <c r="S3855" s="20">
        <f t="shared" si="302"/>
        <v>41842.828680555554</v>
      </c>
      <c r="T3855" s="20">
        <f t="shared" si="303"/>
        <v>41882.827650462961</v>
      </c>
      <c r="U3855">
        <f t="shared" si="304"/>
        <v>2014</v>
      </c>
    </row>
    <row r="3856" spans="1:21" ht="60" hidden="1" x14ac:dyDescent="0.25">
      <c r="A3856">
        <v>4015</v>
      </c>
      <c r="B3856" s="3" t="s">
        <v>4011</v>
      </c>
      <c r="C3856" s="10" t="s">
        <v>8120</v>
      </c>
      <c r="D3856" s="6">
        <v>7000</v>
      </c>
      <c r="E3856" s="8">
        <v>1</v>
      </c>
      <c r="F3856" t="s">
        <v>8220</v>
      </c>
      <c r="G3856" t="s">
        <v>8223</v>
      </c>
      <c r="H3856" t="s">
        <v>8245</v>
      </c>
      <c r="I3856">
        <v>1437331463</v>
      </c>
      <c r="J3856">
        <v>1434739463</v>
      </c>
      <c r="K3856" t="b">
        <v>0</v>
      </c>
      <c r="L3856">
        <v>1</v>
      </c>
      <c r="M3856" t="b">
        <v>0</v>
      </c>
      <c r="N3856" t="s">
        <v>8269</v>
      </c>
      <c r="O3856" s="12">
        <f t="shared" si="300"/>
        <v>0</v>
      </c>
      <c r="P3856">
        <f t="shared" si="301"/>
        <v>1</v>
      </c>
      <c r="Q3856" s="14" t="s">
        <v>8308</v>
      </c>
      <c r="R3856" t="s">
        <v>8309</v>
      </c>
      <c r="S3856" s="20">
        <f t="shared" si="302"/>
        <v>42174.780821759254</v>
      </c>
      <c r="T3856" s="20">
        <f t="shared" si="303"/>
        <v>42204.780821759254</v>
      </c>
      <c r="U3856">
        <f t="shared" si="304"/>
        <v>2015</v>
      </c>
    </row>
    <row r="3857" spans="1:21" ht="45" hidden="1" x14ac:dyDescent="0.25">
      <c r="A3857">
        <v>4023</v>
      </c>
      <c r="B3857" s="3" t="s">
        <v>4019</v>
      </c>
      <c r="C3857" s="10" t="s">
        <v>8128</v>
      </c>
      <c r="D3857" s="6">
        <v>7000</v>
      </c>
      <c r="E3857" s="8">
        <v>0</v>
      </c>
      <c r="F3857" t="s">
        <v>8220</v>
      </c>
      <c r="G3857" t="s">
        <v>8223</v>
      </c>
      <c r="H3857" t="s">
        <v>8245</v>
      </c>
      <c r="I3857">
        <v>1458860363</v>
      </c>
      <c r="J3857">
        <v>1454975963</v>
      </c>
      <c r="K3857" t="b">
        <v>0</v>
      </c>
      <c r="L3857">
        <v>0</v>
      </c>
      <c r="M3857" t="b">
        <v>0</v>
      </c>
      <c r="N3857" t="s">
        <v>8269</v>
      </c>
      <c r="O3857" s="12">
        <f t="shared" si="300"/>
        <v>0</v>
      </c>
      <c r="P3857">
        <f t="shared" si="301"/>
        <v>0</v>
      </c>
      <c r="Q3857" s="14" t="s">
        <v>8308</v>
      </c>
      <c r="R3857" t="s">
        <v>8309</v>
      </c>
      <c r="S3857" s="20">
        <f t="shared" si="302"/>
        <v>42408.999571759254</v>
      </c>
      <c r="T3857" s="20">
        <f t="shared" si="303"/>
        <v>42453.957905092597</v>
      </c>
      <c r="U3857">
        <f t="shared" si="304"/>
        <v>2016</v>
      </c>
    </row>
    <row r="3858" spans="1:21" ht="45" hidden="1" x14ac:dyDescent="0.25">
      <c r="A3858">
        <v>4010</v>
      </c>
      <c r="B3858" s="3" t="s">
        <v>4006</v>
      </c>
      <c r="C3858" s="10" t="s">
        <v>8115</v>
      </c>
      <c r="D3858" s="6">
        <v>7200</v>
      </c>
      <c r="E3858" s="8">
        <v>1742</v>
      </c>
      <c r="F3858" t="s">
        <v>8220</v>
      </c>
      <c r="G3858" t="s">
        <v>8223</v>
      </c>
      <c r="H3858" t="s">
        <v>8245</v>
      </c>
      <c r="I3858">
        <v>1414348166</v>
      </c>
      <c r="J3858">
        <v>1412879366</v>
      </c>
      <c r="K3858" t="b">
        <v>0</v>
      </c>
      <c r="L3858">
        <v>38</v>
      </c>
      <c r="M3858" t="b">
        <v>0</v>
      </c>
      <c r="N3858" t="s">
        <v>8269</v>
      </c>
      <c r="O3858" s="12">
        <f t="shared" si="300"/>
        <v>24</v>
      </c>
      <c r="P3858">
        <f t="shared" si="301"/>
        <v>45.84</v>
      </c>
      <c r="Q3858" s="14" t="s">
        <v>8308</v>
      </c>
      <c r="R3858" t="s">
        <v>8309</v>
      </c>
      <c r="S3858" s="20">
        <f t="shared" si="302"/>
        <v>41921.770439814813</v>
      </c>
      <c r="T3858" s="20">
        <f t="shared" si="303"/>
        <v>41938.770439814813</v>
      </c>
      <c r="U3858">
        <f t="shared" si="304"/>
        <v>2014</v>
      </c>
    </row>
    <row r="3859" spans="1:21" ht="45" hidden="1" x14ac:dyDescent="0.25">
      <c r="A3859">
        <v>2845</v>
      </c>
      <c r="B3859" s="3" t="s">
        <v>2845</v>
      </c>
      <c r="C3859" s="10" t="s">
        <v>6955</v>
      </c>
      <c r="D3859" s="6">
        <v>7500</v>
      </c>
      <c r="E3859" s="8">
        <v>2366</v>
      </c>
      <c r="F3859" t="s">
        <v>8220</v>
      </c>
      <c r="G3859" t="s">
        <v>8223</v>
      </c>
      <c r="H3859" t="s">
        <v>8245</v>
      </c>
      <c r="I3859">
        <v>1433723033</v>
      </c>
      <c r="J3859">
        <v>1428539033</v>
      </c>
      <c r="K3859" t="b">
        <v>0</v>
      </c>
      <c r="L3859">
        <v>39</v>
      </c>
      <c r="M3859" t="b">
        <v>0</v>
      </c>
      <c r="N3859" t="s">
        <v>8269</v>
      </c>
      <c r="O3859" s="12">
        <f t="shared" si="300"/>
        <v>32</v>
      </c>
      <c r="P3859">
        <f t="shared" si="301"/>
        <v>60.67</v>
      </c>
      <c r="Q3859" s="14" t="s">
        <v>8308</v>
      </c>
      <c r="R3859" t="s">
        <v>8309</v>
      </c>
      <c r="S3859" s="20">
        <f t="shared" si="302"/>
        <v>42103.016585648147</v>
      </c>
      <c r="T3859" s="20">
        <f t="shared" si="303"/>
        <v>42163.016585648147</v>
      </c>
      <c r="U3859">
        <f t="shared" si="304"/>
        <v>2015</v>
      </c>
    </row>
    <row r="3860" spans="1:21" ht="60" hidden="1" x14ac:dyDescent="0.25">
      <c r="A3860">
        <v>3858</v>
      </c>
      <c r="B3860" s="3" t="s">
        <v>3855</v>
      </c>
      <c r="C3860" s="10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300"/>
        <v>2</v>
      </c>
      <c r="P3860">
        <f t="shared" si="301"/>
        <v>10</v>
      </c>
      <c r="Q3860" s="14" t="s">
        <v>8308</v>
      </c>
      <c r="R3860" t="s">
        <v>8309</v>
      </c>
      <c r="S3860" s="20">
        <f t="shared" si="302"/>
        <v>42128.431064814817</v>
      </c>
      <c r="T3860" s="20">
        <f t="shared" si="303"/>
        <v>42146.875</v>
      </c>
      <c r="U3860">
        <f t="shared" si="304"/>
        <v>2015</v>
      </c>
    </row>
    <row r="3861" spans="1:21" ht="60" hidden="1" x14ac:dyDescent="0.25">
      <c r="A3861">
        <v>2898</v>
      </c>
      <c r="B3861" s="3" t="s">
        <v>2898</v>
      </c>
      <c r="C3861" s="10" t="s">
        <v>7008</v>
      </c>
      <c r="D3861" s="6">
        <v>7500</v>
      </c>
      <c r="E3861" s="8">
        <v>316</v>
      </c>
      <c r="F3861" t="s">
        <v>8220</v>
      </c>
      <c r="G3861" t="s">
        <v>8223</v>
      </c>
      <c r="H3861" t="s">
        <v>8245</v>
      </c>
      <c r="I3861">
        <v>1446307053</v>
      </c>
      <c r="J3861">
        <v>1443715053</v>
      </c>
      <c r="K3861" t="b">
        <v>0</v>
      </c>
      <c r="L3861">
        <v>12</v>
      </c>
      <c r="M3861" t="b">
        <v>0</v>
      </c>
      <c r="N3861" t="s">
        <v>8269</v>
      </c>
      <c r="O3861" s="12">
        <f t="shared" si="300"/>
        <v>4</v>
      </c>
      <c r="P3861">
        <f t="shared" si="301"/>
        <v>26.33</v>
      </c>
      <c r="Q3861" s="14" t="s">
        <v>8308</v>
      </c>
      <c r="R3861" t="s">
        <v>8309</v>
      </c>
      <c r="S3861" s="20">
        <f t="shared" si="302"/>
        <v>42278.664965277778</v>
      </c>
      <c r="T3861" s="20">
        <f t="shared" si="303"/>
        <v>42308.664965277778</v>
      </c>
      <c r="U3861">
        <f t="shared" si="304"/>
        <v>2015</v>
      </c>
    </row>
    <row r="3862" spans="1:21" ht="30" x14ac:dyDescent="0.25">
      <c r="A3862">
        <v>3586</v>
      </c>
      <c r="B3862" s="3" t="s">
        <v>3585</v>
      </c>
      <c r="C3862" s="10" t="s">
        <v>7696</v>
      </c>
      <c r="D3862" s="6">
        <v>7500</v>
      </c>
      <c r="E3862" s="8">
        <v>8207</v>
      </c>
      <c r="F3862" t="s">
        <v>8218</v>
      </c>
      <c r="G3862" t="s">
        <v>8223</v>
      </c>
      <c r="H3862" t="s">
        <v>8245</v>
      </c>
      <c r="I3862">
        <v>1474649070</v>
      </c>
      <c r="J3862">
        <v>1469465070</v>
      </c>
      <c r="K3862" t="b">
        <v>0</v>
      </c>
      <c r="L3862">
        <v>54</v>
      </c>
      <c r="M3862" t="b">
        <v>1</v>
      </c>
      <c r="N3862" t="s">
        <v>8269</v>
      </c>
      <c r="O3862" s="12">
        <f t="shared" si="300"/>
        <v>109</v>
      </c>
      <c r="P3862">
        <f t="shared" si="301"/>
        <v>151.97999999999999</v>
      </c>
      <c r="Q3862" s="14" t="s">
        <v>8308</v>
      </c>
      <c r="R3862" t="s">
        <v>8309</v>
      </c>
      <c r="S3862" s="20">
        <f t="shared" si="302"/>
        <v>42576.697569444441</v>
      </c>
      <c r="T3862" s="20">
        <f t="shared" si="303"/>
        <v>42636.697569444441</v>
      </c>
      <c r="U3862">
        <f t="shared" si="304"/>
        <v>2016</v>
      </c>
    </row>
    <row r="3863" spans="1:21" ht="60" x14ac:dyDescent="0.25">
      <c r="A3863">
        <v>3712</v>
      </c>
      <c r="B3863" s="3" t="s">
        <v>3709</v>
      </c>
      <c r="C3863" s="10" t="s">
        <v>7822</v>
      </c>
      <c r="D3863" s="6">
        <v>7500</v>
      </c>
      <c r="E3863" s="8">
        <v>11530</v>
      </c>
      <c r="F3863" t="s">
        <v>8218</v>
      </c>
      <c r="G3863" t="s">
        <v>8223</v>
      </c>
      <c r="H3863" t="s">
        <v>8245</v>
      </c>
      <c r="I3863">
        <v>1433055540</v>
      </c>
      <c r="J3863">
        <v>1431230867</v>
      </c>
      <c r="K3863" t="b">
        <v>0</v>
      </c>
      <c r="L3863">
        <v>104</v>
      </c>
      <c r="M3863" t="b">
        <v>1</v>
      </c>
      <c r="N3863" t="s">
        <v>8269</v>
      </c>
      <c r="O3863" s="12">
        <f t="shared" si="300"/>
        <v>154</v>
      </c>
      <c r="P3863">
        <f t="shared" si="301"/>
        <v>110.87</v>
      </c>
      <c r="Q3863" s="14" t="s">
        <v>8308</v>
      </c>
      <c r="R3863" t="s">
        <v>8309</v>
      </c>
      <c r="S3863" s="20">
        <f t="shared" si="302"/>
        <v>42134.172071759262</v>
      </c>
      <c r="T3863" s="20">
        <f t="shared" si="303"/>
        <v>42155.290972222225</v>
      </c>
      <c r="U3863">
        <f t="shared" si="304"/>
        <v>2015</v>
      </c>
    </row>
    <row r="3864" spans="1:21" ht="30" hidden="1" x14ac:dyDescent="0.25">
      <c r="A3864">
        <v>3862</v>
      </c>
      <c r="B3864" s="3" t="s">
        <v>3859</v>
      </c>
      <c r="C3864" s="10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300"/>
        <v>0</v>
      </c>
      <c r="P3864">
        <f t="shared" si="301"/>
        <v>1</v>
      </c>
      <c r="Q3864" s="14" t="s">
        <v>8308</v>
      </c>
      <c r="R3864" t="s">
        <v>8309</v>
      </c>
      <c r="S3864" s="20">
        <f t="shared" si="302"/>
        <v>42611.261064814811</v>
      </c>
      <c r="T3864" s="20">
        <f t="shared" si="303"/>
        <v>42625.707638888889</v>
      </c>
      <c r="U3864">
        <f t="shared" si="304"/>
        <v>2016</v>
      </c>
    </row>
    <row r="3865" spans="1:21" ht="60" hidden="1" x14ac:dyDescent="0.25">
      <c r="A3865">
        <v>3966</v>
      </c>
      <c r="B3865" s="3" t="s">
        <v>3963</v>
      </c>
      <c r="C3865" s="10" t="s">
        <v>8073</v>
      </c>
      <c r="D3865" s="6">
        <v>7500</v>
      </c>
      <c r="E3865" s="8">
        <v>45</v>
      </c>
      <c r="F3865" t="s">
        <v>8220</v>
      </c>
      <c r="G3865" t="s">
        <v>8223</v>
      </c>
      <c r="H3865" t="s">
        <v>8245</v>
      </c>
      <c r="I3865">
        <v>1406170740</v>
      </c>
      <c r="J3865">
        <v>1402506278</v>
      </c>
      <c r="K3865" t="b">
        <v>0</v>
      </c>
      <c r="L3865">
        <v>2</v>
      </c>
      <c r="M3865" t="b">
        <v>0</v>
      </c>
      <c r="N3865" t="s">
        <v>8269</v>
      </c>
      <c r="O3865" s="12">
        <f t="shared" si="300"/>
        <v>1</v>
      </c>
      <c r="P3865">
        <f t="shared" si="301"/>
        <v>22.5</v>
      </c>
      <c r="Q3865" s="14" t="s">
        <v>8308</v>
      </c>
      <c r="R3865" t="s">
        <v>8309</v>
      </c>
      <c r="S3865" s="20">
        <f t="shared" si="302"/>
        <v>41801.711550925924</v>
      </c>
      <c r="T3865" s="20">
        <f t="shared" si="303"/>
        <v>41844.124305555553</v>
      </c>
      <c r="U3865">
        <f t="shared" si="304"/>
        <v>2014</v>
      </c>
    </row>
    <row r="3866" spans="1:21" ht="60" x14ac:dyDescent="0.25">
      <c r="A3866">
        <v>3363</v>
      </c>
      <c r="B3866" s="3" t="s">
        <v>3362</v>
      </c>
      <c r="C3866" s="10" t="s">
        <v>7473</v>
      </c>
      <c r="D3866" s="6">
        <v>7750</v>
      </c>
      <c r="E3866" s="8">
        <v>7860</v>
      </c>
      <c r="F3866" t="s">
        <v>8218</v>
      </c>
      <c r="G3866" t="s">
        <v>8223</v>
      </c>
      <c r="H3866" t="s">
        <v>8245</v>
      </c>
      <c r="I3866">
        <v>1408464000</v>
      </c>
      <c r="J3866">
        <v>1406831445</v>
      </c>
      <c r="K3866" t="b">
        <v>0</v>
      </c>
      <c r="L3866">
        <v>26</v>
      </c>
      <c r="M3866" t="b">
        <v>1</v>
      </c>
      <c r="N3866" t="s">
        <v>8269</v>
      </c>
      <c r="O3866" s="12">
        <f t="shared" si="300"/>
        <v>101</v>
      </c>
      <c r="P3866">
        <f t="shared" si="301"/>
        <v>302.31</v>
      </c>
      <c r="Q3866" s="14" t="s">
        <v>8308</v>
      </c>
      <c r="R3866" t="s">
        <v>8309</v>
      </c>
      <c r="S3866" s="20">
        <f t="shared" si="302"/>
        <v>41851.771354166667</v>
      </c>
      <c r="T3866" s="20">
        <f t="shared" si="303"/>
        <v>41870.666666666664</v>
      </c>
      <c r="U3866">
        <f t="shared" si="304"/>
        <v>2014</v>
      </c>
    </row>
    <row r="3867" spans="1:21" ht="45" hidden="1" x14ac:dyDescent="0.25">
      <c r="A3867">
        <v>3865</v>
      </c>
      <c r="B3867" s="3" t="s">
        <v>3862</v>
      </c>
      <c r="C3867" s="10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300"/>
        <v>27</v>
      </c>
      <c r="P3867">
        <f t="shared" si="301"/>
        <v>46.43</v>
      </c>
      <c r="Q3867" s="14" t="s">
        <v>8308</v>
      </c>
      <c r="R3867" t="s">
        <v>8309</v>
      </c>
      <c r="S3867" s="20">
        <f t="shared" si="302"/>
        <v>41841.651597222226</v>
      </c>
      <c r="T3867" s="20">
        <f t="shared" si="303"/>
        <v>41881.229166666664</v>
      </c>
      <c r="U3867">
        <f t="shared" si="304"/>
        <v>2014</v>
      </c>
    </row>
    <row r="3868" spans="1:21" ht="60" hidden="1" x14ac:dyDescent="0.25">
      <c r="A3868">
        <v>2846</v>
      </c>
      <c r="B3868" s="3" t="s">
        <v>2846</v>
      </c>
      <c r="C3868" s="10" t="s">
        <v>6956</v>
      </c>
      <c r="D3868" s="6">
        <v>8000</v>
      </c>
      <c r="E3868" s="8">
        <v>0</v>
      </c>
      <c r="F3868" t="s">
        <v>8220</v>
      </c>
      <c r="G3868" t="s">
        <v>8223</v>
      </c>
      <c r="H3868" t="s">
        <v>8245</v>
      </c>
      <c r="I3868">
        <v>1432917394</v>
      </c>
      <c r="J3868">
        <v>1429029394</v>
      </c>
      <c r="K3868" t="b">
        <v>0</v>
      </c>
      <c r="L3868">
        <v>0</v>
      </c>
      <c r="M3868" t="b">
        <v>0</v>
      </c>
      <c r="N3868" t="s">
        <v>8269</v>
      </c>
      <c r="O3868" s="12">
        <f t="shared" si="300"/>
        <v>0</v>
      </c>
      <c r="P3868">
        <f t="shared" si="301"/>
        <v>0</v>
      </c>
      <c r="Q3868" s="14" t="s">
        <v>8308</v>
      </c>
      <c r="R3868" t="s">
        <v>8309</v>
      </c>
      <c r="S3868" s="20">
        <f t="shared" si="302"/>
        <v>42108.692060185189</v>
      </c>
      <c r="T3868" s="20">
        <f t="shared" si="303"/>
        <v>42153.692060185189</v>
      </c>
      <c r="U3868">
        <f t="shared" si="304"/>
        <v>2015</v>
      </c>
    </row>
    <row r="3869" spans="1:21" ht="60" hidden="1" x14ac:dyDescent="0.25">
      <c r="A3869">
        <v>2850</v>
      </c>
      <c r="B3869" s="3" t="s">
        <v>2850</v>
      </c>
      <c r="C3869" s="10" t="s">
        <v>6960</v>
      </c>
      <c r="D3869" s="6">
        <v>8000</v>
      </c>
      <c r="E3869" s="8">
        <v>311</v>
      </c>
      <c r="F3869" t="s">
        <v>8220</v>
      </c>
      <c r="G3869" t="s">
        <v>8223</v>
      </c>
      <c r="H3869" t="s">
        <v>8245</v>
      </c>
      <c r="I3869">
        <v>1409962211</v>
      </c>
      <c r="J3869">
        <v>1407370211</v>
      </c>
      <c r="K3869" t="b">
        <v>0</v>
      </c>
      <c r="L3869">
        <v>13</v>
      </c>
      <c r="M3869" t="b">
        <v>0</v>
      </c>
      <c r="N3869" t="s">
        <v>8269</v>
      </c>
      <c r="O3869" s="12">
        <f t="shared" si="300"/>
        <v>4</v>
      </c>
      <c r="P3869">
        <f t="shared" si="301"/>
        <v>23.92</v>
      </c>
      <c r="Q3869" s="14" t="s">
        <v>8308</v>
      </c>
      <c r="R3869" t="s">
        <v>8309</v>
      </c>
      <c r="S3869" s="20">
        <f t="shared" si="302"/>
        <v>41858.007071759261</v>
      </c>
      <c r="T3869" s="20">
        <f t="shared" si="303"/>
        <v>41888.007071759261</v>
      </c>
      <c r="U3869">
        <f t="shared" si="304"/>
        <v>2014</v>
      </c>
    </row>
    <row r="3870" spans="1:21" ht="30" hidden="1" x14ac:dyDescent="0.25">
      <c r="A3870">
        <v>3868</v>
      </c>
      <c r="B3870" s="3" t="s">
        <v>3865</v>
      </c>
      <c r="C3870" s="10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300"/>
        <v>0</v>
      </c>
      <c r="P3870">
        <f t="shared" si="301"/>
        <v>10</v>
      </c>
      <c r="Q3870" s="14" t="s">
        <v>8308</v>
      </c>
      <c r="R3870" t="s">
        <v>8311</v>
      </c>
      <c r="S3870" s="20">
        <f t="shared" si="302"/>
        <v>41865.659780092588</v>
      </c>
      <c r="T3870" s="20">
        <f t="shared" si="303"/>
        <v>41890.659780092588</v>
      </c>
      <c r="U3870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10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300"/>
        <v>3</v>
      </c>
      <c r="P3871">
        <f t="shared" si="301"/>
        <v>30.13</v>
      </c>
      <c r="Q3871" s="14" t="s">
        <v>8308</v>
      </c>
      <c r="R3871" t="s">
        <v>8311</v>
      </c>
      <c r="S3871" s="20">
        <f t="shared" si="302"/>
        <v>42047.724444444444</v>
      </c>
      <c r="T3871" s="20">
        <f t="shared" si="303"/>
        <v>42077.132638888885</v>
      </c>
      <c r="U3871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10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300"/>
        <v>15</v>
      </c>
      <c r="P3872">
        <f t="shared" si="301"/>
        <v>150</v>
      </c>
      <c r="Q3872" s="14" t="s">
        <v>8308</v>
      </c>
      <c r="R3872" t="s">
        <v>8311</v>
      </c>
      <c r="S3872" s="20">
        <f t="shared" si="302"/>
        <v>41793.17219907407</v>
      </c>
      <c r="T3872" s="20">
        <f t="shared" si="303"/>
        <v>41823.17219907407</v>
      </c>
      <c r="U387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10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300"/>
        <v>3</v>
      </c>
      <c r="P3873">
        <f t="shared" si="301"/>
        <v>13.33</v>
      </c>
      <c r="Q3873" s="14" t="s">
        <v>8308</v>
      </c>
      <c r="R3873" t="s">
        <v>8311</v>
      </c>
      <c r="S3873" s="20">
        <f t="shared" si="302"/>
        <v>42763.780671296292</v>
      </c>
      <c r="T3873" s="20">
        <f t="shared" si="303"/>
        <v>42823.739004629635</v>
      </c>
      <c r="U3873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10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300"/>
        <v>0</v>
      </c>
      <c r="P3874">
        <f t="shared" si="301"/>
        <v>0</v>
      </c>
      <c r="Q3874" s="14" t="s">
        <v>8308</v>
      </c>
      <c r="R3874" t="s">
        <v>8311</v>
      </c>
      <c r="S3874" s="20">
        <f t="shared" si="302"/>
        <v>42180.145787037036</v>
      </c>
      <c r="T3874" s="20">
        <f t="shared" si="303"/>
        <v>42230.145787037036</v>
      </c>
      <c r="U3874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10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300"/>
        <v>0</v>
      </c>
      <c r="P3875">
        <f t="shared" si="301"/>
        <v>0</v>
      </c>
      <c r="Q3875" s="14" t="s">
        <v>8308</v>
      </c>
      <c r="R3875" t="s">
        <v>8311</v>
      </c>
      <c r="S3875" s="20">
        <f t="shared" si="302"/>
        <v>42255.696006944447</v>
      </c>
      <c r="T3875" s="20">
        <f t="shared" si="303"/>
        <v>42285.696006944447</v>
      </c>
      <c r="U3875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10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300"/>
        <v>0</v>
      </c>
      <c r="P3876">
        <f t="shared" si="301"/>
        <v>0</v>
      </c>
      <c r="Q3876" s="14" t="s">
        <v>8308</v>
      </c>
      <c r="R3876" t="s">
        <v>8311</v>
      </c>
      <c r="S3876" s="20">
        <f t="shared" si="302"/>
        <v>42007.016458333332</v>
      </c>
      <c r="T3876" s="20">
        <f t="shared" si="303"/>
        <v>42028.041666666672</v>
      </c>
      <c r="U3876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10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300"/>
        <v>0</v>
      </c>
      <c r="P3877">
        <f t="shared" si="301"/>
        <v>0</v>
      </c>
      <c r="Q3877" s="14" t="s">
        <v>8308</v>
      </c>
      <c r="R3877" t="s">
        <v>8311</v>
      </c>
      <c r="S3877" s="20">
        <f t="shared" si="302"/>
        <v>42615.346817129626</v>
      </c>
      <c r="T3877" s="20">
        <f t="shared" si="303"/>
        <v>42616.416666666672</v>
      </c>
      <c r="U3877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10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300"/>
        <v>53</v>
      </c>
      <c r="P3878">
        <f t="shared" si="301"/>
        <v>44.76</v>
      </c>
      <c r="Q3878" s="14" t="s">
        <v>8308</v>
      </c>
      <c r="R3878" t="s">
        <v>8311</v>
      </c>
      <c r="S3878" s="20">
        <f t="shared" si="302"/>
        <v>42372.624166666668</v>
      </c>
      <c r="T3878" s="20">
        <f t="shared" si="303"/>
        <v>42402.624166666668</v>
      </c>
      <c r="U3878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10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300"/>
        <v>5</v>
      </c>
      <c r="P3879">
        <f t="shared" si="301"/>
        <v>88.64</v>
      </c>
      <c r="Q3879" s="14" t="s">
        <v>8308</v>
      </c>
      <c r="R3879" t="s">
        <v>8311</v>
      </c>
      <c r="S3879" s="20">
        <f t="shared" si="302"/>
        <v>42682.67768518519</v>
      </c>
      <c r="T3879" s="20">
        <f t="shared" si="303"/>
        <v>42712.67768518519</v>
      </c>
      <c r="U3879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10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300"/>
        <v>0</v>
      </c>
      <c r="P3880">
        <f t="shared" si="301"/>
        <v>10</v>
      </c>
      <c r="Q3880" s="14" t="s">
        <v>8308</v>
      </c>
      <c r="R3880" t="s">
        <v>8311</v>
      </c>
      <c r="S3880" s="20">
        <f t="shared" si="302"/>
        <v>42154.818819444445</v>
      </c>
      <c r="T3880" s="20">
        <f t="shared" si="303"/>
        <v>42185.165972222225</v>
      </c>
      <c r="U3880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10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300"/>
        <v>0</v>
      </c>
      <c r="P3881">
        <f t="shared" si="301"/>
        <v>0</v>
      </c>
      <c r="Q3881" s="14" t="s">
        <v>8308</v>
      </c>
      <c r="R3881" t="s">
        <v>8311</v>
      </c>
      <c r="S3881" s="20">
        <f t="shared" si="302"/>
        <v>41999.861064814817</v>
      </c>
      <c r="T3881" s="20">
        <f t="shared" si="303"/>
        <v>42029.861064814817</v>
      </c>
      <c r="U3881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10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300"/>
        <v>13</v>
      </c>
      <c r="P3882">
        <f t="shared" si="301"/>
        <v>57.65</v>
      </c>
      <c r="Q3882" s="14" t="s">
        <v>8308</v>
      </c>
      <c r="R3882" t="s">
        <v>8311</v>
      </c>
      <c r="S3882" s="20">
        <f t="shared" si="302"/>
        <v>41815.815046296295</v>
      </c>
      <c r="T3882" s="20">
        <f t="shared" si="303"/>
        <v>41850.958333333336</v>
      </c>
      <c r="U388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10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300"/>
        <v>5</v>
      </c>
      <c r="P3883">
        <f t="shared" si="301"/>
        <v>25</v>
      </c>
      <c r="Q3883" s="14" t="s">
        <v>8308</v>
      </c>
      <c r="R3883" t="s">
        <v>8311</v>
      </c>
      <c r="S3883" s="20">
        <f t="shared" si="302"/>
        <v>42756.018506944441</v>
      </c>
      <c r="T3883" s="20">
        <f t="shared" si="303"/>
        <v>42786.018506944441</v>
      </c>
      <c r="U3883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10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300"/>
        <v>0</v>
      </c>
      <c r="P3884">
        <f t="shared" si="301"/>
        <v>0</v>
      </c>
      <c r="Q3884" s="14" t="s">
        <v>8308</v>
      </c>
      <c r="R3884" t="s">
        <v>8311</v>
      </c>
      <c r="S3884" s="20">
        <f t="shared" si="302"/>
        <v>42373.983449074076</v>
      </c>
      <c r="T3884" s="20">
        <f t="shared" si="303"/>
        <v>42400.960416666669</v>
      </c>
      <c r="U3884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10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300"/>
        <v>0</v>
      </c>
      <c r="P3885">
        <f t="shared" si="301"/>
        <v>0</v>
      </c>
      <c r="Q3885" s="14" t="s">
        <v>8308</v>
      </c>
      <c r="R3885" t="s">
        <v>8311</v>
      </c>
      <c r="S3885" s="20">
        <f t="shared" si="302"/>
        <v>41854.602650462963</v>
      </c>
      <c r="T3885" s="20">
        <f t="shared" si="303"/>
        <v>41884.602650462963</v>
      </c>
      <c r="U3885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10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300"/>
        <v>0</v>
      </c>
      <c r="P3886">
        <f t="shared" si="301"/>
        <v>0</v>
      </c>
      <c r="Q3886" s="14" t="s">
        <v>8308</v>
      </c>
      <c r="R3886" t="s">
        <v>8311</v>
      </c>
      <c r="S3886" s="20">
        <f t="shared" si="302"/>
        <v>42065.791574074072</v>
      </c>
      <c r="T3886" s="20">
        <f t="shared" si="303"/>
        <v>42090.749907407408</v>
      </c>
      <c r="U3886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10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300"/>
        <v>0</v>
      </c>
      <c r="P3887">
        <f t="shared" si="301"/>
        <v>0</v>
      </c>
      <c r="Q3887" s="14" t="s">
        <v>8308</v>
      </c>
      <c r="R3887" t="s">
        <v>8311</v>
      </c>
      <c r="S3887" s="20">
        <f t="shared" si="302"/>
        <v>42469.951284722221</v>
      </c>
      <c r="T3887" s="20">
        <f t="shared" si="303"/>
        <v>42499.951284722221</v>
      </c>
      <c r="U3887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10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300"/>
        <v>0</v>
      </c>
      <c r="P3888">
        <f t="shared" si="301"/>
        <v>0</v>
      </c>
      <c r="Q3888" s="14" t="s">
        <v>8308</v>
      </c>
      <c r="R3888" t="s">
        <v>8311</v>
      </c>
      <c r="S3888" s="20">
        <f t="shared" si="302"/>
        <v>41954.228032407409</v>
      </c>
      <c r="T3888" s="20">
        <f t="shared" si="303"/>
        <v>41984.228032407409</v>
      </c>
      <c r="U3888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10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300"/>
        <v>2</v>
      </c>
      <c r="P3889">
        <f t="shared" si="301"/>
        <v>17.5</v>
      </c>
      <c r="Q3889" s="14" t="s">
        <v>8308</v>
      </c>
      <c r="R3889" t="s">
        <v>8311</v>
      </c>
      <c r="S3889" s="20">
        <f t="shared" si="302"/>
        <v>42079.857974537037</v>
      </c>
      <c r="T3889" s="20">
        <f t="shared" si="303"/>
        <v>42125.916666666672</v>
      </c>
      <c r="U3889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10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300"/>
        <v>27</v>
      </c>
      <c r="P3890">
        <f t="shared" si="301"/>
        <v>38.71</v>
      </c>
      <c r="Q3890" s="14" t="s">
        <v>8308</v>
      </c>
      <c r="R3890" t="s">
        <v>8309</v>
      </c>
      <c r="S3890" s="20">
        <f t="shared" si="302"/>
        <v>42762.545810185184</v>
      </c>
      <c r="T3890" s="20">
        <f t="shared" si="303"/>
        <v>42792.545810185184</v>
      </c>
      <c r="U3890">
        <f t="shared" si="304"/>
        <v>2017</v>
      </c>
    </row>
    <row r="3891" spans="1:21" ht="60" x14ac:dyDescent="0.25">
      <c r="A3891">
        <v>2975</v>
      </c>
      <c r="B3891" s="3" t="s">
        <v>2975</v>
      </c>
      <c r="C3891" s="10" t="s">
        <v>7085</v>
      </c>
      <c r="D3891" s="6">
        <v>8000</v>
      </c>
      <c r="E3891" s="8">
        <v>8010</v>
      </c>
      <c r="F3891" t="s">
        <v>8218</v>
      </c>
      <c r="G3891" t="s">
        <v>8223</v>
      </c>
      <c r="H3891" t="s">
        <v>8245</v>
      </c>
      <c r="I3891">
        <v>1417057200</v>
      </c>
      <c r="J3891">
        <v>1414599886</v>
      </c>
      <c r="K3891" t="b">
        <v>0</v>
      </c>
      <c r="L3891">
        <v>113</v>
      </c>
      <c r="M3891" t="b">
        <v>1</v>
      </c>
      <c r="N3891" t="s">
        <v>8269</v>
      </c>
      <c r="O3891" s="12">
        <f t="shared" si="300"/>
        <v>100</v>
      </c>
      <c r="P3891">
        <f t="shared" si="301"/>
        <v>70.88</v>
      </c>
      <c r="Q3891" s="14" t="s">
        <v>8308</v>
      </c>
      <c r="R3891" t="s">
        <v>8309</v>
      </c>
      <c r="S3891" s="20">
        <f t="shared" si="302"/>
        <v>41941.683865740742</v>
      </c>
      <c r="T3891" s="20">
        <f t="shared" si="303"/>
        <v>41970.125</v>
      </c>
      <c r="U3891">
        <f t="shared" si="304"/>
        <v>2014</v>
      </c>
    </row>
    <row r="3892" spans="1:21" ht="30" x14ac:dyDescent="0.25">
      <c r="A3892">
        <v>3169</v>
      </c>
      <c r="B3892" s="3" t="s">
        <v>3169</v>
      </c>
      <c r="C3892" s="10" t="s">
        <v>7279</v>
      </c>
      <c r="D3892" s="6">
        <v>8000</v>
      </c>
      <c r="E3892" s="8">
        <v>8241</v>
      </c>
      <c r="F3892" t="s">
        <v>8218</v>
      </c>
      <c r="G3892" t="s">
        <v>8223</v>
      </c>
      <c r="H3892" t="s">
        <v>8245</v>
      </c>
      <c r="I3892">
        <v>1386910740</v>
      </c>
      <c r="J3892">
        <v>1384364561</v>
      </c>
      <c r="K3892" t="b">
        <v>1</v>
      </c>
      <c r="L3892">
        <v>82</v>
      </c>
      <c r="M3892" t="b">
        <v>1</v>
      </c>
      <c r="N3892" t="s">
        <v>8269</v>
      </c>
      <c r="O3892" s="12">
        <f t="shared" si="300"/>
        <v>103</v>
      </c>
      <c r="P3892">
        <f t="shared" si="301"/>
        <v>100.5</v>
      </c>
      <c r="Q3892" s="14" t="s">
        <v>8308</v>
      </c>
      <c r="R3892" t="s">
        <v>8309</v>
      </c>
      <c r="S3892" s="20">
        <f t="shared" si="302"/>
        <v>41591.737974537034</v>
      </c>
      <c r="T3892" s="20">
        <f t="shared" si="303"/>
        <v>41621.207638888889</v>
      </c>
      <c r="U3892">
        <f t="shared" si="304"/>
        <v>2013</v>
      </c>
    </row>
    <row r="3893" spans="1:21" ht="45" x14ac:dyDescent="0.25">
      <c r="A3893">
        <v>3243</v>
      </c>
      <c r="B3893" s="3" t="s">
        <v>3243</v>
      </c>
      <c r="C3893" s="10" t="s">
        <v>7353</v>
      </c>
      <c r="D3893" s="6">
        <v>8000</v>
      </c>
      <c r="E3893" s="8">
        <v>8227</v>
      </c>
      <c r="F3893" t="s">
        <v>8218</v>
      </c>
      <c r="G3893" t="s">
        <v>8223</v>
      </c>
      <c r="H3893" t="s">
        <v>8245</v>
      </c>
      <c r="I3893">
        <v>1444348800</v>
      </c>
      <c r="J3893">
        <v>1442283562</v>
      </c>
      <c r="K3893" t="b">
        <v>1</v>
      </c>
      <c r="L3893">
        <v>71</v>
      </c>
      <c r="M3893" t="b">
        <v>1</v>
      </c>
      <c r="N3893" t="s">
        <v>8269</v>
      </c>
      <c r="O3893" s="12">
        <f t="shared" si="300"/>
        <v>103</v>
      </c>
      <c r="P3893">
        <f t="shared" si="301"/>
        <v>115.87</v>
      </c>
      <c r="Q3893" s="14" t="s">
        <v>8308</v>
      </c>
      <c r="R3893" t="s">
        <v>8309</v>
      </c>
      <c r="S3893" s="20">
        <f t="shared" si="302"/>
        <v>42262.096782407403</v>
      </c>
      <c r="T3893" s="20">
        <f t="shared" si="303"/>
        <v>42286</v>
      </c>
      <c r="U3893">
        <f t="shared" si="304"/>
        <v>2015</v>
      </c>
    </row>
    <row r="3894" spans="1:21" ht="60" x14ac:dyDescent="0.25">
      <c r="A3894">
        <v>3326</v>
      </c>
      <c r="B3894" s="3" t="s">
        <v>3326</v>
      </c>
      <c r="C3894" s="10" t="s">
        <v>7436</v>
      </c>
      <c r="D3894" s="6">
        <v>8000</v>
      </c>
      <c r="E3894" s="8">
        <v>8110</v>
      </c>
      <c r="F3894" t="s">
        <v>8218</v>
      </c>
      <c r="G3894" t="s">
        <v>8223</v>
      </c>
      <c r="H3894" t="s">
        <v>8245</v>
      </c>
      <c r="I3894">
        <v>1425830905</v>
      </c>
      <c r="J3894">
        <v>1423242505</v>
      </c>
      <c r="K3894" t="b">
        <v>0</v>
      </c>
      <c r="L3894">
        <v>57</v>
      </c>
      <c r="M3894" t="b">
        <v>1</v>
      </c>
      <c r="N3894" t="s">
        <v>8269</v>
      </c>
      <c r="O3894" s="12">
        <f t="shared" si="300"/>
        <v>101</v>
      </c>
      <c r="P3894">
        <f t="shared" si="301"/>
        <v>142.28</v>
      </c>
      <c r="Q3894" s="14" t="s">
        <v>8308</v>
      </c>
      <c r="R3894" t="s">
        <v>8309</v>
      </c>
      <c r="S3894" s="20">
        <f t="shared" si="302"/>
        <v>42041.714178240742</v>
      </c>
      <c r="T3894" s="20">
        <f t="shared" si="303"/>
        <v>42071.67251157407</v>
      </c>
      <c r="U3894">
        <f t="shared" si="304"/>
        <v>2015</v>
      </c>
    </row>
    <row r="3895" spans="1:21" ht="45" x14ac:dyDescent="0.25">
      <c r="A3895">
        <v>3339</v>
      </c>
      <c r="B3895" s="3" t="s">
        <v>3339</v>
      </c>
      <c r="C3895" s="10" t="s">
        <v>7449</v>
      </c>
      <c r="D3895" s="6">
        <v>8000</v>
      </c>
      <c r="E3895" s="8">
        <v>8348</v>
      </c>
      <c r="F3895" t="s">
        <v>8218</v>
      </c>
      <c r="G3895" t="s">
        <v>8223</v>
      </c>
      <c r="H3895" t="s">
        <v>8245</v>
      </c>
      <c r="I3895">
        <v>1469721518</v>
      </c>
      <c r="J3895">
        <v>1467129518</v>
      </c>
      <c r="K3895" t="b">
        <v>0</v>
      </c>
      <c r="L3895">
        <v>47</v>
      </c>
      <c r="M3895" t="b">
        <v>1</v>
      </c>
      <c r="N3895" t="s">
        <v>8269</v>
      </c>
      <c r="O3895" s="12">
        <f t="shared" si="300"/>
        <v>104</v>
      </c>
      <c r="P3895">
        <f t="shared" si="301"/>
        <v>177.62</v>
      </c>
      <c r="Q3895" s="14" t="s">
        <v>8308</v>
      </c>
      <c r="R3895" t="s">
        <v>8309</v>
      </c>
      <c r="S3895" s="20">
        <f t="shared" si="302"/>
        <v>42549.665717592594</v>
      </c>
      <c r="T3895" s="20">
        <f t="shared" si="303"/>
        <v>42579.665717592594</v>
      </c>
      <c r="U3895">
        <f t="shared" si="304"/>
        <v>2016</v>
      </c>
    </row>
    <row r="3896" spans="1:21" ht="60" x14ac:dyDescent="0.25">
      <c r="A3896">
        <v>3376</v>
      </c>
      <c r="B3896" s="3" t="s">
        <v>3375</v>
      </c>
      <c r="C3896" s="10" t="s">
        <v>7486</v>
      </c>
      <c r="D3896" s="6">
        <v>8000</v>
      </c>
      <c r="E3896" s="8">
        <v>8001</v>
      </c>
      <c r="F3896" t="s">
        <v>8218</v>
      </c>
      <c r="G3896" t="s">
        <v>8223</v>
      </c>
      <c r="H3896" t="s">
        <v>8245</v>
      </c>
      <c r="I3896">
        <v>1429976994</v>
      </c>
      <c r="J3896">
        <v>1424796594</v>
      </c>
      <c r="K3896" t="b">
        <v>0</v>
      </c>
      <c r="L3896">
        <v>19</v>
      </c>
      <c r="M3896" t="b">
        <v>1</v>
      </c>
      <c r="N3896" t="s">
        <v>8269</v>
      </c>
      <c r="O3896" s="12">
        <f t="shared" si="300"/>
        <v>100</v>
      </c>
      <c r="P3896">
        <f t="shared" si="301"/>
        <v>421.11</v>
      </c>
      <c r="Q3896" s="14" t="s">
        <v>8308</v>
      </c>
      <c r="R3896" t="s">
        <v>8309</v>
      </c>
      <c r="S3896" s="20">
        <f t="shared" si="302"/>
        <v>42059.701319444444</v>
      </c>
      <c r="T3896" s="20">
        <f t="shared" si="303"/>
        <v>42119.659652777773</v>
      </c>
      <c r="U3896">
        <f t="shared" si="304"/>
        <v>2015</v>
      </c>
    </row>
    <row r="3897" spans="1:21" ht="45" hidden="1" x14ac:dyDescent="0.25">
      <c r="A3897">
        <v>3889</v>
      </c>
      <c r="B3897" s="3" t="s">
        <v>3886</v>
      </c>
      <c r="C3897" s="10" t="s">
        <v>7997</v>
      </c>
      <c r="D3897" s="6">
        <v>8000</v>
      </c>
      <c r="E3897" s="8">
        <v>118</v>
      </c>
      <c r="F3897" t="s">
        <v>8220</v>
      </c>
      <c r="G3897" t="s">
        <v>8223</v>
      </c>
      <c r="H3897" t="s">
        <v>8245</v>
      </c>
      <c r="I3897">
        <v>1420413960</v>
      </c>
      <c r="J3897">
        <v>1417651630</v>
      </c>
      <c r="K3897" t="b">
        <v>0</v>
      </c>
      <c r="L3897">
        <v>9</v>
      </c>
      <c r="M3897" t="b">
        <v>0</v>
      </c>
      <c r="N3897" t="s">
        <v>8269</v>
      </c>
      <c r="O3897" s="12">
        <f t="shared" si="300"/>
        <v>1</v>
      </c>
      <c r="P3897">
        <f t="shared" si="301"/>
        <v>13.11</v>
      </c>
      <c r="Q3897" s="14" t="s">
        <v>8308</v>
      </c>
      <c r="R3897" t="s">
        <v>8309</v>
      </c>
      <c r="S3897" s="20">
        <f t="shared" si="302"/>
        <v>41977.004976851851</v>
      </c>
      <c r="T3897" s="20">
        <f t="shared" si="303"/>
        <v>42008.976388888885</v>
      </c>
      <c r="U3897">
        <f t="shared" si="304"/>
        <v>2014</v>
      </c>
    </row>
    <row r="3898" spans="1:21" ht="45" hidden="1" x14ac:dyDescent="0.25">
      <c r="A3898">
        <v>3911</v>
      </c>
      <c r="B3898" s="3" t="s">
        <v>3908</v>
      </c>
      <c r="C3898" s="10" t="s">
        <v>8019</v>
      </c>
      <c r="D3898" s="6">
        <v>8000</v>
      </c>
      <c r="E3898" s="8">
        <v>2993</v>
      </c>
      <c r="F3898" t="s">
        <v>8220</v>
      </c>
      <c r="G3898" t="s">
        <v>8223</v>
      </c>
      <c r="H3898" t="s">
        <v>8245</v>
      </c>
      <c r="I3898">
        <v>1417033777</v>
      </c>
      <c r="J3898">
        <v>1414438177</v>
      </c>
      <c r="K3898" t="b">
        <v>0</v>
      </c>
      <c r="L3898">
        <v>36</v>
      </c>
      <c r="M3898" t="b">
        <v>0</v>
      </c>
      <c r="N3898" t="s">
        <v>8269</v>
      </c>
      <c r="O3898" s="12">
        <f t="shared" si="300"/>
        <v>37</v>
      </c>
      <c r="P3898">
        <f t="shared" si="301"/>
        <v>83.14</v>
      </c>
      <c r="Q3898" s="14" t="s">
        <v>8308</v>
      </c>
      <c r="R3898" t="s">
        <v>8309</v>
      </c>
      <c r="S3898" s="20">
        <f t="shared" si="302"/>
        <v>41939.8122337963</v>
      </c>
      <c r="T3898" s="20">
        <f t="shared" si="303"/>
        <v>41969.853900462964</v>
      </c>
      <c r="U3898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10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300"/>
        <v>18</v>
      </c>
      <c r="P3899">
        <f t="shared" si="301"/>
        <v>44</v>
      </c>
      <c r="Q3899" s="14" t="s">
        <v>8308</v>
      </c>
      <c r="R3899" t="s">
        <v>8309</v>
      </c>
      <c r="S3899" s="20">
        <f t="shared" si="302"/>
        <v>41982.87364583333</v>
      </c>
      <c r="T3899" s="20">
        <f t="shared" si="303"/>
        <v>42012.87364583333</v>
      </c>
      <c r="U3899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10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300"/>
        <v>33</v>
      </c>
      <c r="P3900">
        <f t="shared" si="301"/>
        <v>50.88</v>
      </c>
      <c r="Q3900" s="14" t="s">
        <v>8308</v>
      </c>
      <c r="R3900" t="s">
        <v>8309</v>
      </c>
      <c r="S3900" s="20">
        <f t="shared" si="302"/>
        <v>42193.482291666667</v>
      </c>
      <c r="T3900" s="20">
        <f t="shared" si="303"/>
        <v>42233.666666666672</v>
      </c>
      <c r="U3900">
        <f t="shared" si="304"/>
        <v>2015</v>
      </c>
    </row>
    <row r="3901" spans="1:21" ht="60" hidden="1" x14ac:dyDescent="0.25">
      <c r="A3901">
        <v>3931</v>
      </c>
      <c r="B3901" s="3" t="s">
        <v>3928</v>
      </c>
      <c r="C3901" s="10" t="s">
        <v>8039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1441510707</v>
      </c>
      <c r="J3901">
        <v>1439350707</v>
      </c>
      <c r="K3901" t="b">
        <v>0</v>
      </c>
      <c r="L3901">
        <v>0</v>
      </c>
      <c r="M3901" t="b">
        <v>0</v>
      </c>
      <c r="N3901" t="s">
        <v>8269</v>
      </c>
      <c r="O3901" s="12">
        <f t="shared" si="300"/>
        <v>0</v>
      </c>
      <c r="P3901">
        <f t="shared" si="301"/>
        <v>0</v>
      </c>
      <c r="Q3901" s="14" t="s">
        <v>8308</v>
      </c>
      <c r="R3901" t="s">
        <v>8309</v>
      </c>
      <c r="S3901" s="20">
        <f t="shared" si="302"/>
        <v>42228.151701388888</v>
      </c>
      <c r="T3901" s="20">
        <f t="shared" si="303"/>
        <v>42253.151701388888</v>
      </c>
      <c r="U3901">
        <f t="shared" si="304"/>
        <v>2015</v>
      </c>
    </row>
    <row r="3902" spans="1:21" ht="30" hidden="1" x14ac:dyDescent="0.25">
      <c r="A3902">
        <v>4000</v>
      </c>
      <c r="B3902" s="3" t="s">
        <v>3996</v>
      </c>
      <c r="C3902" s="10" t="s">
        <v>8106</v>
      </c>
      <c r="D3902" s="6">
        <v>8000</v>
      </c>
      <c r="E3902" s="8">
        <v>10</v>
      </c>
      <c r="F3902" t="s">
        <v>8220</v>
      </c>
      <c r="G3902" t="s">
        <v>8223</v>
      </c>
      <c r="H3902" t="s">
        <v>8245</v>
      </c>
      <c r="I3902">
        <v>1462631358</v>
      </c>
      <c r="J3902">
        <v>1457450958</v>
      </c>
      <c r="K3902" t="b">
        <v>0</v>
      </c>
      <c r="L3902">
        <v>1</v>
      </c>
      <c r="M3902" t="b">
        <v>0</v>
      </c>
      <c r="N3902" t="s">
        <v>8269</v>
      </c>
      <c r="O3902" s="12">
        <f t="shared" si="300"/>
        <v>0</v>
      </c>
      <c r="P3902">
        <f t="shared" si="301"/>
        <v>10</v>
      </c>
      <c r="Q3902" s="14" t="s">
        <v>8308</v>
      </c>
      <c r="R3902" t="s">
        <v>8309</v>
      </c>
      <c r="S3902" s="20">
        <f t="shared" si="302"/>
        <v>42437.64534722222</v>
      </c>
      <c r="T3902" s="20">
        <f t="shared" si="303"/>
        <v>42497.603680555556</v>
      </c>
      <c r="U3902">
        <f t="shared" si="304"/>
        <v>2016</v>
      </c>
    </row>
    <row r="3903" spans="1:21" ht="45" hidden="1" x14ac:dyDescent="0.25">
      <c r="A3903">
        <v>4040</v>
      </c>
      <c r="B3903" s="3" t="s">
        <v>4036</v>
      </c>
      <c r="C3903" s="10" t="s">
        <v>8144</v>
      </c>
      <c r="D3903" s="6">
        <v>8000</v>
      </c>
      <c r="E3903" s="8">
        <v>2500</v>
      </c>
      <c r="F3903" t="s">
        <v>8220</v>
      </c>
      <c r="G3903" t="s">
        <v>8223</v>
      </c>
      <c r="H3903" t="s">
        <v>8245</v>
      </c>
      <c r="I3903">
        <v>1437188400</v>
      </c>
      <c r="J3903">
        <v>1432100004</v>
      </c>
      <c r="K3903" t="b">
        <v>0</v>
      </c>
      <c r="L3903">
        <v>2</v>
      </c>
      <c r="M3903" t="b">
        <v>0</v>
      </c>
      <c r="N3903" t="s">
        <v>8269</v>
      </c>
      <c r="O3903" s="12">
        <f t="shared" si="300"/>
        <v>31</v>
      </c>
      <c r="P3903">
        <f t="shared" si="301"/>
        <v>1250</v>
      </c>
      <c r="Q3903" s="14" t="s">
        <v>8308</v>
      </c>
      <c r="R3903" t="s">
        <v>8309</v>
      </c>
      <c r="S3903" s="20">
        <f t="shared" si="302"/>
        <v>42144.231527777782</v>
      </c>
      <c r="T3903" s="20">
        <f t="shared" si="303"/>
        <v>42203.125</v>
      </c>
      <c r="U3903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10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300"/>
        <v>49</v>
      </c>
      <c r="P3904">
        <f t="shared" si="301"/>
        <v>47.26</v>
      </c>
      <c r="Q3904" s="14" t="s">
        <v>8308</v>
      </c>
      <c r="R3904" t="s">
        <v>8309</v>
      </c>
      <c r="S3904" s="20">
        <f t="shared" si="302"/>
        <v>42663.468078703707</v>
      </c>
      <c r="T3904" s="20">
        <f t="shared" si="303"/>
        <v>42688.509745370371</v>
      </c>
      <c r="U3904">
        <f t="shared" si="304"/>
        <v>2016</v>
      </c>
    </row>
    <row r="3905" spans="1:21" ht="60" x14ac:dyDescent="0.25">
      <c r="A3905">
        <v>3241</v>
      </c>
      <c r="B3905" s="3" t="s">
        <v>3241</v>
      </c>
      <c r="C3905" s="10" t="s">
        <v>7351</v>
      </c>
      <c r="D3905" s="6">
        <v>8500</v>
      </c>
      <c r="E3905" s="8">
        <v>9801</v>
      </c>
      <c r="F3905" t="s">
        <v>8218</v>
      </c>
      <c r="G3905" t="s">
        <v>8223</v>
      </c>
      <c r="H3905" t="s">
        <v>8245</v>
      </c>
      <c r="I3905">
        <v>1413269940</v>
      </c>
      <c r="J3905">
        <v>1410421670</v>
      </c>
      <c r="K3905" t="b">
        <v>1</v>
      </c>
      <c r="L3905">
        <v>167</v>
      </c>
      <c r="M3905" t="b">
        <v>1</v>
      </c>
      <c r="N3905" t="s">
        <v>8269</v>
      </c>
      <c r="O3905" s="12">
        <f t="shared" si="300"/>
        <v>115</v>
      </c>
      <c r="P3905">
        <f t="shared" si="301"/>
        <v>58.69</v>
      </c>
      <c r="Q3905" s="14" t="s">
        <v>8308</v>
      </c>
      <c r="R3905" t="s">
        <v>8309</v>
      </c>
      <c r="S3905" s="20">
        <f t="shared" si="302"/>
        <v>41893.324884259258</v>
      </c>
      <c r="T3905" s="20">
        <f t="shared" si="303"/>
        <v>41926.290972222225</v>
      </c>
      <c r="U3905">
        <f t="shared" si="304"/>
        <v>2014</v>
      </c>
    </row>
    <row r="3906" spans="1:21" ht="30" hidden="1" x14ac:dyDescent="0.25">
      <c r="A3906">
        <v>3746</v>
      </c>
      <c r="B3906" s="3" t="s">
        <v>3743</v>
      </c>
      <c r="C3906" s="10" t="s">
        <v>7856</v>
      </c>
      <c r="D3906" s="6">
        <v>8500</v>
      </c>
      <c r="E3906" s="8">
        <v>202</v>
      </c>
      <c r="F3906" t="s">
        <v>8220</v>
      </c>
      <c r="G3906" t="s">
        <v>8223</v>
      </c>
      <c r="H3906" t="s">
        <v>8245</v>
      </c>
      <c r="I3906">
        <v>1475918439</v>
      </c>
      <c r="J3906">
        <v>1473326439</v>
      </c>
      <c r="K3906" t="b">
        <v>0</v>
      </c>
      <c r="L3906">
        <v>1</v>
      </c>
      <c r="M3906" t="b">
        <v>0</v>
      </c>
      <c r="N3906" t="s">
        <v>8269</v>
      </c>
      <c r="O3906" s="12">
        <f t="shared" ref="O3906:O3969" si="305">ROUND(E3906/D3906*100,0)</f>
        <v>2</v>
      </c>
      <c r="P3906">
        <f t="shared" ref="P3906:P3969" si="306">IFERROR(ROUND(E3906/L3906,2),0)</f>
        <v>202</v>
      </c>
      <c r="Q3906" s="14" t="s">
        <v>8308</v>
      </c>
      <c r="R3906" t="s">
        <v>8309</v>
      </c>
      <c r="S3906" s="20">
        <f t="shared" ref="S3906:S3969" si="307">(((J3906/60)/60)/24)+DATE(1970,1,1)</f>
        <v>42621.389340277776</v>
      </c>
      <c r="T3906" s="20">
        <f t="shared" ref="T3906:T3969" si="308">(((I3906/60)/60)/24)+DATE(1970,1,1)</f>
        <v>42651.389340277776</v>
      </c>
      <c r="U3906">
        <f t="shared" si="304"/>
        <v>2016</v>
      </c>
    </row>
    <row r="3907" spans="1:21" ht="60" hidden="1" x14ac:dyDescent="0.25">
      <c r="A3907">
        <v>3905</v>
      </c>
      <c r="B3907" s="3" t="s">
        <v>3902</v>
      </c>
      <c r="C3907" s="10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si="305"/>
        <v>12</v>
      </c>
      <c r="P3907">
        <f t="shared" si="306"/>
        <v>24.71</v>
      </c>
      <c r="Q3907" s="14" t="s">
        <v>8308</v>
      </c>
      <c r="R3907" t="s">
        <v>8309</v>
      </c>
      <c r="S3907" s="20">
        <f t="shared" si="307"/>
        <v>42124.623877314814</v>
      </c>
      <c r="T3907" s="20">
        <f t="shared" si="308"/>
        <v>42166.958333333328</v>
      </c>
      <c r="U3907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10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305"/>
        <v>67</v>
      </c>
      <c r="P3908">
        <f t="shared" si="306"/>
        <v>63.13</v>
      </c>
      <c r="Q3908" s="14" t="s">
        <v>8308</v>
      </c>
      <c r="R3908" t="s">
        <v>8309</v>
      </c>
      <c r="S3908" s="20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45" hidden="1" x14ac:dyDescent="0.25">
      <c r="A3909">
        <v>4054</v>
      </c>
      <c r="B3909" s="3" t="s">
        <v>4050</v>
      </c>
      <c r="C3909" s="10" t="s">
        <v>8158</v>
      </c>
      <c r="D3909" s="6">
        <v>8880</v>
      </c>
      <c r="E3909" s="8">
        <v>0</v>
      </c>
      <c r="F3909" t="s">
        <v>8220</v>
      </c>
      <c r="G3909" t="s">
        <v>8223</v>
      </c>
      <c r="H3909" t="s">
        <v>8245</v>
      </c>
      <c r="I3909">
        <v>1475294400</v>
      </c>
      <c r="J3909">
        <v>1472674285</v>
      </c>
      <c r="K3909" t="b">
        <v>0</v>
      </c>
      <c r="L3909">
        <v>0</v>
      </c>
      <c r="M3909" t="b">
        <v>0</v>
      </c>
      <c r="N3909" t="s">
        <v>8269</v>
      </c>
      <c r="O3909" s="12">
        <f t="shared" si="305"/>
        <v>0</v>
      </c>
      <c r="P3909">
        <f t="shared" si="306"/>
        <v>0</v>
      </c>
      <c r="Q3909" s="14" t="s">
        <v>8308</v>
      </c>
      <c r="R3909" t="s">
        <v>8309</v>
      </c>
      <c r="S3909" s="20">
        <f t="shared" si="307"/>
        <v>42613.841261574074</v>
      </c>
      <c r="T3909" s="20">
        <f t="shared" si="308"/>
        <v>42644.166666666672</v>
      </c>
      <c r="U3909">
        <f t="shared" si="309"/>
        <v>2016</v>
      </c>
    </row>
    <row r="3910" spans="1:21" ht="60" hidden="1" x14ac:dyDescent="0.25">
      <c r="A3910">
        <v>4014</v>
      </c>
      <c r="B3910" s="3" t="s">
        <v>4010</v>
      </c>
      <c r="C3910" s="10" t="s">
        <v>8119</v>
      </c>
      <c r="D3910" s="6">
        <v>9000</v>
      </c>
      <c r="E3910" s="8">
        <v>0</v>
      </c>
      <c r="F3910" t="s">
        <v>8220</v>
      </c>
      <c r="G3910" t="s">
        <v>8223</v>
      </c>
      <c r="H3910" t="s">
        <v>8245</v>
      </c>
      <c r="I3910">
        <v>1457157269</v>
      </c>
      <c r="J3910">
        <v>1455861269</v>
      </c>
      <c r="K3910" t="b">
        <v>0</v>
      </c>
      <c r="L3910">
        <v>0</v>
      </c>
      <c r="M3910" t="b">
        <v>0</v>
      </c>
      <c r="N3910" t="s">
        <v>8269</v>
      </c>
      <c r="O3910" s="12">
        <f t="shared" si="305"/>
        <v>0</v>
      </c>
      <c r="P3910">
        <f t="shared" si="306"/>
        <v>0</v>
      </c>
      <c r="Q3910" s="14" t="s">
        <v>8308</v>
      </c>
      <c r="R3910" t="s">
        <v>8309</v>
      </c>
      <c r="S3910" s="20">
        <f t="shared" si="307"/>
        <v>42419.246168981481</v>
      </c>
      <c r="T3910" s="20">
        <f t="shared" si="308"/>
        <v>42434.246168981481</v>
      </c>
      <c r="U3910">
        <f t="shared" si="309"/>
        <v>2016</v>
      </c>
    </row>
    <row r="3911" spans="1:21" ht="45" x14ac:dyDescent="0.25">
      <c r="A3911">
        <v>3209</v>
      </c>
      <c r="B3911" s="3" t="s">
        <v>3209</v>
      </c>
      <c r="C3911" s="10" t="s">
        <v>7319</v>
      </c>
      <c r="D3911" s="6">
        <v>9500</v>
      </c>
      <c r="E3911" s="8">
        <v>11335.7</v>
      </c>
      <c r="F3911" t="s">
        <v>8218</v>
      </c>
      <c r="G3911" t="s">
        <v>8223</v>
      </c>
      <c r="H3911" t="s">
        <v>8245</v>
      </c>
      <c r="I3911">
        <v>1403305200</v>
      </c>
      <c r="J3911">
        <v>1400512658</v>
      </c>
      <c r="K3911" t="b">
        <v>1</v>
      </c>
      <c r="L3911">
        <v>226</v>
      </c>
      <c r="M3911" t="b">
        <v>1</v>
      </c>
      <c r="N3911" t="s">
        <v>8269</v>
      </c>
      <c r="O3911" s="12">
        <f t="shared" si="305"/>
        <v>119</v>
      </c>
      <c r="P3911">
        <f t="shared" si="306"/>
        <v>50.16</v>
      </c>
      <c r="Q3911" s="14" t="s">
        <v>8308</v>
      </c>
      <c r="R3911" t="s">
        <v>8309</v>
      </c>
      <c r="S3911" s="20">
        <f t="shared" si="307"/>
        <v>41778.637245370373</v>
      </c>
      <c r="T3911" s="20">
        <f t="shared" si="308"/>
        <v>41810.958333333336</v>
      </c>
      <c r="U3911">
        <f t="shared" si="309"/>
        <v>2014</v>
      </c>
    </row>
    <row r="3912" spans="1:21" ht="45" x14ac:dyDescent="0.25">
      <c r="A3912">
        <v>3433</v>
      </c>
      <c r="B3912" s="3" t="s">
        <v>3432</v>
      </c>
      <c r="C3912" s="10" t="s">
        <v>7543</v>
      </c>
      <c r="D3912" s="6">
        <v>9500</v>
      </c>
      <c r="E3912" s="8">
        <v>9525</v>
      </c>
      <c r="F3912" t="s">
        <v>8218</v>
      </c>
      <c r="G3912" t="s">
        <v>8223</v>
      </c>
      <c r="H3912" t="s">
        <v>8245</v>
      </c>
      <c r="I3912">
        <v>1402974000</v>
      </c>
      <c r="J3912">
        <v>1400290255</v>
      </c>
      <c r="K3912" t="b">
        <v>0</v>
      </c>
      <c r="L3912">
        <v>71</v>
      </c>
      <c r="M3912" t="b">
        <v>1</v>
      </c>
      <c r="N3912" t="s">
        <v>8269</v>
      </c>
      <c r="O3912" s="12">
        <f t="shared" si="305"/>
        <v>100</v>
      </c>
      <c r="P3912">
        <f t="shared" si="306"/>
        <v>134.15</v>
      </c>
      <c r="Q3912" s="14" t="s">
        <v>8308</v>
      </c>
      <c r="R3912" t="s">
        <v>8309</v>
      </c>
      <c r="S3912" s="20">
        <f t="shared" si="307"/>
        <v>41776.063136574077</v>
      </c>
      <c r="T3912" s="20">
        <f t="shared" si="308"/>
        <v>41807.125</v>
      </c>
      <c r="U3912">
        <f t="shared" si="309"/>
        <v>2014</v>
      </c>
    </row>
    <row r="3913" spans="1:21" ht="60" hidden="1" x14ac:dyDescent="0.25">
      <c r="A3913">
        <v>2908</v>
      </c>
      <c r="B3913" s="3" t="s">
        <v>2908</v>
      </c>
      <c r="C3913" s="10" t="s">
        <v>7018</v>
      </c>
      <c r="D3913" s="6">
        <v>9600</v>
      </c>
      <c r="E3913" s="8">
        <v>264</v>
      </c>
      <c r="F3913" t="s">
        <v>8220</v>
      </c>
      <c r="G3913" t="s">
        <v>8223</v>
      </c>
      <c r="H3913" t="s">
        <v>8245</v>
      </c>
      <c r="I3913">
        <v>1465407219</v>
      </c>
      <c r="J3913">
        <v>1462815219</v>
      </c>
      <c r="K3913" t="b">
        <v>0</v>
      </c>
      <c r="L3913">
        <v>5</v>
      </c>
      <c r="M3913" t="b">
        <v>0</v>
      </c>
      <c r="N3913" t="s">
        <v>8269</v>
      </c>
      <c r="O3913" s="12">
        <f t="shared" si="305"/>
        <v>3</v>
      </c>
      <c r="P3913">
        <f t="shared" si="306"/>
        <v>52.8</v>
      </c>
      <c r="Q3913" s="14" t="s">
        <v>8308</v>
      </c>
      <c r="R3913" t="s">
        <v>8309</v>
      </c>
      <c r="S3913" s="20">
        <f t="shared" si="307"/>
        <v>42499.731701388882</v>
      </c>
      <c r="T3913" s="20">
        <f t="shared" si="308"/>
        <v>42529.731701388882</v>
      </c>
      <c r="U3913">
        <f t="shared" si="309"/>
        <v>2016</v>
      </c>
    </row>
    <row r="3914" spans="1:21" hidden="1" x14ac:dyDescent="0.25">
      <c r="A3914">
        <v>4087</v>
      </c>
      <c r="B3914" s="3" t="s">
        <v>4083</v>
      </c>
      <c r="C3914" s="10" t="s">
        <v>8190</v>
      </c>
      <c r="D3914" s="6">
        <v>9600</v>
      </c>
      <c r="E3914" s="8">
        <v>0</v>
      </c>
      <c r="F3914" t="s">
        <v>8220</v>
      </c>
      <c r="G3914" t="s">
        <v>8223</v>
      </c>
      <c r="H3914" t="s">
        <v>8245</v>
      </c>
      <c r="I3914">
        <v>1468777786</v>
      </c>
      <c r="J3914">
        <v>1466185786</v>
      </c>
      <c r="K3914" t="b">
        <v>0</v>
      </c>
      <c r="L3914">
        <v>0</v>
      </c>
      <c r="M3914" t="b">
        <v>0</v>
      </c>
      <c r="N3914" t="s">
        <v>8269</v>
      </c>
      <c r="O3914" s="12">
        <f t="shared" si="305"/>
        <v>0</v>
      </c>
      <c r="P3914">
        <f t="shared" si="306"/>
        <v>0</v>
      </c>
      <c r="Q3914" s="14" t="s">
        <v>8308</v>
      </c>
      <c r="R3914" t="s">
        <v>8309</v>
      </c>
      <c r="S3914" s="20">
        <f t="shared" si="307"/>
        <v>42538.742893518516</v>
      </c>
      <c r="T3914" s="20">
        <f t="shared" si="308"/>
        <v>42568.742893518516</v>
      </c>
      <c r="U3914">
        <f t="shared" si="309"/>
        <v>2016</v>
      </c>
    </row>
    <row r="3915" spans="1:21" ht="60" hidden="1" x14ac:dyDescent="0.25">
      <c r="A3915">
        <v>3844</v>
      </c>
      <c r="B3915" s="3" t="s">
        <v>3841</v>
      </c>
      <c r="C3915" s="10" t="s">
        <v>7953</v>
      </c>
      <c r="D3915" s="6">
        <v>9800</v>
      </c>
      <c r="E3915" s="8">
        <v>4066</v>
      </c>
      <c r="F3915" t="s">
        <v>8220</v>
      </c>
      <c r="G3915" t="s">
        <v>8223</v>
      </c>
      <c r="H3915" t="s">
        <v>8245</v>
      </c>
      <c r="I3915">
        <v>1401778740</v>
      </c>
      <c r="J3915">
        <v>1399474134</v>
      </c>
      <c r="K3915" t="b">
        <v>1</v>
      </c>
      <c r="L3915">
        <v>50</v>
      </c>
      <c r="M3915" t="b">
        <v>0</v>
      </c>
      <c r="N3915" t="s">
        <v>8269</v>
      </c>
      <c r="O3915" s="12">
        <f t="shared" si="305"/>
        <v>41</v>
      </c>
      <c r="P3915">
        <f t="shared" si="306"/>
        <v>81.319999999999993</v>
      </c>
      <c r="Q3915" s="14" t="s">
        <v>8308</v>
      </c>
      <c r="R3915" t="s">
        <v>8309</v>
      </c>
      <c r="S3915" s="20">
        <f t="shared" si="307"/>
        <v>41766.617291666669</v>
      </c>
      <c r="T3915" s="20">
        <f t="shared" si="308"/>
        <v>41793.290972222225</v>
      </c>
      <c r="U3915">
        <f t="shared" si="309"/>
        <v>2014</v>
      </c>
    </row>
    <row r="3916" spans="1:21" ht="60" hidden="1" x14ac:dyDescent="0.25">
      <c r="A3916">
        <v>3914</v>
      </c>
      <c r="B3916" s="3" t="s">
        <v>3911</v>
      </c>
      <c r="C3916" s="10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305"/>
        <v>36</v>
      </c>
      <c r="P3916">
        <f t="shared" si="306"/>
        <v>33.67</v>
      </c>
      <c r="Q3916" s="14" t="s">
        <v>8308</v>
      </c>
      <c r="R3916" t="s">
        <v>8309</v>
      </c>
      <c r="S3916" s="20">
        <f t="shared" si="307"/>
        <v>42114.818935185183</v>
      </c>
      <c r="T3916" s="20">
        <f t="shared" si="308"/>
        <v>42134.957638888889</v>
      </c>
      <c r="U3916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10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305"/>
        <v>0</v>
      </c>
      <c r="P3917">
        <f t="shared" si="306"/>
        <v>5</v>
      </c>
      <c r="Q3917" s="14" t="s">
        <v>8308</v>
      </c>
      <c r="R3917" t="s">
        <v>8309</v>
      </c>
      <c r="S3917" s="20">
        <f t="shared" si="307"/>
        <v>42492.98505787037</v>
      </c>
      <c r="T3917" s="20">
        <f t="shared" si="308"/>
        <v>42522.98505787037</v>
      </c>
      <c r="U3917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10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305"/>
        <v>0</v>
      </c>
      <c r="P3918">
        <f t="shared" si="306"/>
        <v>0</v>
      </c>
      <c r="Q3918" s="14" t="s">
        <v>8308</v>
      </c>
      <c r="R3918" t="s">
        <v>8309</v>
      </c>
      <c r="S3918" s="20">
        <f t="shared" si="307"/>
        <v>42494.471666666665</v>
      </c>
      <c r="T3918" s="20">
        <f t="shared" si="308"/>
        <v>42524.471666666665</v>
      </c>
      <c r="U3918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10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305"/>
        <v>0</v>
      </c>
      <c r="P3919">
        <f t="shared" si="306"/>
        <v>10</v>
      </c>
      <c r="Q3919" s="14" t="s">
        <v>8308</v>
      </c>
      <c r="R3919" t="s">
        <v>8309</v>
      </c>
      <c r="S3919" s="20">
        <f t="shared" si="307"/>
        <v>41863.527326388888</v>
      </c>
      <c r="T3919" s="20">
        <f t="shared" si="308"/>
        <v>41893.527326388888</v>
      </c>
      <c r="U3919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10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305"/>
        <v>0</v>
      </c>
      <c r="P3920">
        <f t="shared" si="306"/>
        <v>40</v>
      </c>
      <c r="Q3920" s="14" t="s">
        <v>8308</v>
      </c>
      <c r="R3920" t="s">
        <v>8309</v>
      </c>
      <c r="S3920" s="20">
        <f t="shared" si="307"/>
        <v>41843.664618055554</v>
      </c>
      <c r="T3920" s="20">
        <f t="shared" si="308"/>
        <v>41855.666666666664</v>
      </c>
      <c r="U3920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10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305"/>
        <v>2</v>
      </c>
      <c r="P3921">
        <f t="shared" si="306"/>
        <v>30</v>
      </c>
      <c r="Q3921" s="14" t="s">
        <v>8308</v>
      </c>
      <c r="R3921" t="s">
        <v>8309</v>
      </c>
      <c r="S3921" s="20">
        <f t="shared" si="307"/>
        <v>42358.684872685189</v>
      </c>
      <c r="T3921" s="20">
        <f t="shared" si="308"/>
        <v>42387</v>
      </c>
      <c r="U3921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10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305"/>
        <v>5</v>
      </c>
      <c r="P3922">
        <f t="shared" si="306"/>
        <v>45</v>
      </c>
      <c r="Q3922" s="14" t="s">
        <v>8308</v>
      </c>
      <c r="R3922" t="s">
        <v>8309</v>
      </c>
      <c r="S3922" s="20">
        <f t="shared" si="307"/>
        <v>42657.38726851852</v>
      </c>
      <c r="T3922" s="20">
        <f t="shared" si="308"/>
        <v>42687.428935185191</v>
      </c>
      <c r="U39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10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305"/>
        <v>0</v>
      </c>
      <c r="P3923">
        <f t="shared" si="306"/>
        <v>0</v>
      </c>
      <c r="Q3923" s="14" t="s">
        <v>8308</v>
      </c>
      <c r="R3923" t="s">
        <v>8309</v>
      </c>
      <c r="S3923" s="20">
        <f t="shared" si="307"/>
        <v>41926.542303240742</v>
      </c>
      <c r="T3923" s="20">
        <f t="shared" si="308"/>
        <v>41938.75</v>
      </c>
      <c r="U3923">
        <f t="shared" si="309"/>
        <v>2014</v>
      </c>
    </row>
    <row r="3924" spans="1:21" ht="60" x14ac:dyDescent="0.25">
      <c r="A3924">
        <v>527</v>
      </c>
      <c r="B3924" s="3" t="s">
        <v>528</v>
      </c>
      <c r="C3924" s="10" t="s">
        <v>4637</v>
      </c>
      <c r="D3924" s="6">
        <v>10000</v>
      </c>
      <c r="E3924" s="8">
        <v>10085</v>
      </c>
      <c r="F3924" t="s">
        <v>8218</v>
      </c>
      <c r="G3924" t="s">
        <v>8223</v>
      </c>
      <c r="H3924" t="s">
        <v>8245</v>
      </c>
      <c r="I3924">
        <v>1487347500</v>
      </c>
      <c r="J3924">
        <v>1484715366</v>
      </c>
      <c r="K3924" t="b">
        <v>0</v>
      </c>
      <c r="L3924">
        <v>158</v>
      </c>
      <c r="M3924" t="b">
        <v>1</v>
      </c>
      <c r="N3924" t="s">
        <v>8269</v>
      </c>
      <c r="O3924" s="12">
        <f t="shared" si="305"/>
        <v>101</v>
      </c>
      <c r="P3924">
        <f t="shared" si="306"/>
        <v>63.83</v>
      </c>
      <c r="Q3924" s="14" t="s">
        <v>8308</v>
      </c>
      <c r="R3924" t="s">
        <v>8309</v>
      </c>
      <c r="S3924" s="20">
        <f t="shared" si="307"/>
        <v>42753.205625000002</v>
      </c>
      <c r="T3924" s="20">
        <f t="shared" si="308"/>
        <v>42783.670138888891</v>
      </c>
      <c r="U3924">
        <f t="shared" si="309"/>
        <v>2017</v>
      </c>
    </row>
    <row r="3925" spans="1:21" ht="60" hidden="1" x14ac:dyDescent="0.25">
      <c r="A3925">
        <v>3923</v>
      </c>
      <c r="B3925" s="3" t="s">
        <v>3920</v>
      </c>
      <c r="C3925" s="10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305"/>
        <v>12</v>
      </c>
      <c r="P3925">
        <f t="shared" si="306"/>
        <v>81.41</v>
      </c>
      <c r="Q3925" s="14" t="s">
        <v>8308</v>
      </c>
      <c r="R3925" t="s">
        <v>8309</v>
      </c>
      <c r="S3925" s="20">
        <f t="shared" si="307"/>
        <v>42075.979988425926</v>
      </c>
      <c r="T3925" s="20">
        <f t="shared" si="308"/>
        <v>42103.979988425926</v>
      </c>
      <c r="U3925">
        <f t="shared" si="309"/>
        <v>2015</v>
      </c>
    </row>
    <row r="3926" spans="1:21" ht="60" x14ac:dyDescent="0.25">
      <c r="A3926">
        <v>532</v>
      </c>
      <c r="B3926" s="3" t="s">
        <v>533</v>
      </c>
      <c r="C3926" s="10" t="s">
        <v>4642</v>
      </c>
      <c r="D3926" s="6">
        <v>10000</v>
      </c>
      <c r="E3926" s="8">
        <v>12325</v>
      </c>
      <c r="F3926" t="s">
        <v>8218</v>
      </c>
      <c r="G3926" t="s">
        <v>8223</v>
      </c>
      <c r="H3926" t="s">
        <v>8245</v>
      </c>
      <c r="I3926">
        <v>1463098208</v>
      </c>
      <c r="J3926">
        <v>1460506208</v>
      </c>
      <c r="K3926" t="b">
        <v>0</v>
      </c>
      <c r="L3926">
        <v>173</v>
      </c>
      <c r="M3926" t="b">
        <v>1</v>
      </c>
      <c r="N3926" t="s">
        <v>8269</v>
      </c>
      <c r="O3926" s="12">
        <f t="shared" si="305"/>
        <v>123</v>
      </c>
      <c r="P3926">
        <f t="shared" si="306"/>
        <v>71.239999999999995</v>
      </c>
      <c r="Q3926" s="14" t="s">
        <v>8308</v>
      </c>
      <c r="R3926" t="s">
        <v>8309</v>
      </c>
      <c r="S3926" s="20">
        <f t="shared" si="307"/>
        <v>42473.007037037038</v>
      </c>
      <c r="T3926" s="20">
        <f t="shared" si="308"/>
        <v>42503.007037037038</v>
      </c>
      <c r="U3926">
        <f t="shared" si="309"/>
        <v>2016</v>
      </c>
    </row>
    <row r="3927" spans="1:21" ht="60" x14ac:dyDescent="0.25">
      <c r="A3927">
        <v>2803</v>
      </c>
      <c r="B3927" s="3" t="s">
        <v>2803</v>
      </c>
      <c r="C3927" s="10" t="s">
        <v>6913</v>
      </c>
      <c r="D3927" s="6">
        <v>10000</v>
      </c>
      <c r="E3927" s="8">
        <v>12795</v>
      </c>
      <c r="F3927" t="s">
        <v>8218</v>
      </c>
      <c r="G3927" t="s">
        <v>8223</v>
      </c>
      <c r="H3927" t="s">
        <v>8245</v>
      </c>
      <c r="I3927">
        <v>1437004800</v>
      </c>
      <c r="J3927">
        <v>1433295276</v>
      </c>
      <c r="K3927" t="b">
        <v>0</v>
      </c>
      <c r="L3927">
        <v>141</v>
      </c>
      <c r="M3927" t="b">
        <v>1</v>
      </c>
      <c r="N3927" t="s">
        <v>8269</v>
      </c>
      <c r="O3927" s="12">
        <f t="shared" si="305"/>
        <v>128</v>
      </c>
      <c r="P3927">
        <f t="shared" si="306"/>
        <v>90.74</v>
      </c>
      <c r="Q3927" s="14" t="s">
        <v>8308</v>
      </c>
      <c r="R3927" t="s">
        <v>8309</v>
      </c>
      <c r="S3927" s="20">
        <f t="shared" si="307"/>
        <v>42158.065694444449</v>
      </c>
      <c r="T3927" s="20">
        <f t="shared" si="308"/>
        <v>42201</v>
      </c>
      <c r="U3927">
        <f t="shared" si="309"/>
        <v>2015</v>
      </c>
    </row>
    <row r="3928" spans="1:21" ht="45" hidden="1" x14ac:dyDescent="0.25">
      <c r="A3928">
        <v>3926</v>
      </c>
      <c r="B3928" s="3" t="s">
        <v>3923</v>
      </c>
      <c r="C3928" s="10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305"/>
        <v>0</v>
      </c>
      <c r="P3928">
        <f t="shared" si="306"/>
        <v>15</v>
      </c>
      <c r="Q3928" s="14" t="s">
        <v>8308</v>
      </c>
      <c r="R3928" t="s">
        <v>8309</v>
      </c>
      <c r="S3928" s="20">
        <f t="shared" si="307"/>
        <v>41970.085046296299</v>
      </c>
      <c r="T3928" s="20">
        <f t="shared" si="308"/>
        <v>42000.085046296299</v>
      </c>
      <c r="U3928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10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305"/>
        <v>1</v>
      </c>
      <c r="P3929">
        <f t="shared" si="306"/>
        <v>12.5</v>
      </c>
      <c r="Q3929" s="14" t="s">
        <v>8308</v>
      </c>
      <c r="R3929" t="s">
        <v>8309</v>
      </c>
      <c r="S3929" s="20">
        <f t="shared" si="307"/>
        <v>41830.267407407409</v>
      </c>
      <c r="T3929" s="20">
        <f t="shared" si="308"/>
        <v>41860.267407407409</v>
      </c>
      <c r="U3929">
        <f t="shared" si="309"/>
        <v>2014</v>
      </c>
    </row>
    <row r="3930" spans="1:21" ht="45" x14ac:dyDescent="0.25">
      <c r="A3930">
        <v>2818</v>
      </c>
      <c r="B3930" s="3" t="s">
        <v>2818</v>
      </c>
      <c r="C3930" s="10" t="s">
        <v>6928</v>
      </c>
      <c r="D3930" s="6">
        <v>10000</v>
      </c>
      <c r="E3930" s="8">
        <v>10603</v>
      </c>
      <c r="F3930" t="s">
        <v>8218</v>
      </c>
      <c r="G3930" t="s">
        <v>8223</v>
      </c>
      <c r="H3930" t="s">
        <v>8245</v>
      </c>
      <c r="I3930">
        <v>1443018086</v>
      </c>
      <c r="J3930">
        <v>1441290086</v>
      </c>
      <c r="K3930" t="b">
        <v>0</v>
      </c>
      <c r="L3930">
        <v>102</v>
      </c>
      <c r="M3930" t="b">
        <v>1</v>
      </c>
      <c r="N3930" t="s">
        <v>8269</v>
      </c>
      <c r="O3930" s="12">
        <f t="shared" si="305"/>
        <v>106</v>
      </c>
      <c r="P3930">
        <f t="shared" si="306"/>
        <v>103.95</v>
      </c>
      <c r="Q3930" s="14" t="s">
        <v>8308</v>
      </c>
      <c r="R3930" t="s">
        <v>8309</v>
      </c>
      <c r="S3930" s="20">
        <f t="shared" si="307"/>
        <v>42250.598217592589</v>
      </c>
      <c r="T3930" s="20">
        <f t="shared" si="308"/>
        <v>42270.598217592589</v>
      </c>
      <c r="U3930">
        <f t="shared" si="309"/>
        <v>2015</v>
      </c>
    </row>
    <row r="3931" spans="1:21" ht="45" hidden="1" x14ac:dyDescent="0.25">
      <c r="A3931">
        <v>2871</v>
      </c>
      <c r="B3931" s="3" t="s">
        <v>2871</v>
      </c>
      <c r="C3931" s="10" t="s">
        <v>6981</v>
      </c>
      <c r="D3931" s="6">
        <v>10000</v>
      </c>
      <c r="E3931" s="8">
        <v>467</v>
      </c>
      <c r="F3931" t="s">
        <v>8220</v>
      </c>
      <c r="G3931" t="s">
        <v>8223</v>
      </c>
      <c r="H3931" t="s">
        <v>8245</v>
      </c>
      <c r="I3931">
        <v>1419183813</v>
      </c>
      <c r="J3931">
        <v>1417455813</v>
      </c>
      <c r="K3931" t="b">
        <v>0</v>
      </c>
      <c r="L3931">
        <v>13</v>
      </c>
      <c r="M3931" t="b">
        <v>0</v>
      </c>
      <c r="N3931" t="s">
        <v>8269</v>
      </c>
      <c r="O3931" s="12">
        <f t="shared" si="305"/>
        <v>5</v>
      </c>
      <c r="P3931">
        <f t="shared" si="306"/>
        <v>35.92</v>
      </c>
      <c r="Q3931" s="14" t="s">
        <v>8308</v>
      </c>
      <c r="R3931" t="s">
        <v>8309</v>
      </c>
      <c r="S3931" s="20">
        <f t="shared" si="307"/>
        <v>41974.738576388889</v>
      </c>
      <c r="T3931" s="20">
        <f t="shared" si="308"/>
        <v>41994.738576388889</v>
      </c>
      <c r="U3931">
        <f t="shared" si="309"/>
        <v>2014</v>
      </c>
    </row>
    <row r="3932" spans="1:21" ht="60" hidden="1" x14ac:dyDescent="0.25">
      <c r="A3932">
        <v>3930</v>
      </c>
      <c r="B3932" s="3" t="s">
        <v>3927</v>
      </c>
      <c r="C3932" s="10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305"/>
        <v>0</v>
      </c>
      <c r="P3932">
        <f t="shared" si="306"/>
        <v>0</v>
      </c>
      <c r="Q3932" s="14" t="s">
        <v>8308</v>
      </c>
      <c r="R3932" t="s">
        <v>8309</v>
      </c>
      <c r="S3932" s="20">
        <f t="shared" si="307"/>
        <v>42433.338749999995</v>
      </c>
      <c r="T3932" s="20">
        <f t="shared" si="308"/>
        <v>42461.25</v>
      </c>
      <c r="U3932">
        <f t="shared" si="309"/>
        <v>2016</v>
      </c>
    </row>
    <row r="3933" spans="1:21" ht="60" hidden="1" x14ac:dyDescent="0.25">
      <c r="A3933">
        <v>2883</v>
      </c>
      <c r="B3933" s="3" t="s">
        <v>2883</v>
      </c>
      <c r="C3933" s="10" t="s">
        <v>6993</v>
      </c>
      <c r="D3933" s="6">
        <v>10000</v>
      </c>
      <c r="E3933" s="8">
        <v>1908</v>
      </c>
      <c r="F3933" t="s">
        <v>8220</v>
      </c>
      <c r="G3933" t="s">
        <v>8223</v>
      </c>
      <c r="H3933" t="s">
        <v>8245</v>
      </c>
      <c r="I3933">
        <v>1454734740</v>
      </c>
      <c r="J3933">
        <v>1451684437</v>
      </c>
      <c r="K3933" t="b">
        <v>0</v>
      </c>
      <c r="L3933">
        <v>5</v>
      </c>
      <c r="M3933" t="b">
        <v>0</v>
      </c>
      <c r="N3933" t="s">
        <v>8269</v>
      </c>
      <c r="O3933" s="12">
        <f t="shared" si="305"/>
        <v>19</v>
      </c>
      <c r="P3933">
        <f t="shared" si="306"/>
        <v>381.6</v>
      </c>
      <c r="Q3933" s="14" t="s">
        <v>8308</v>
      </c>
      <c r="R3933" t="s">
        <v>8309</v>
      </c>
      <c r="S3933" s="20">
        <f t="shared" si="307"/>
        <v>42370.90320601852</v>
      </c>
      <c r="T3933" s="20">
        <f t="shared" si="308"/>
        <v>42406.207638888889</v>
      </c>
      <c r="U3933">
        <f t="shared" si="309"/>
        <v>2016</v>
      </c>
    </row>
    <row r="3934" spans="1:21" ht="60" hidden="1" x14ac:dyDescent="0.25">
      <c r="A3934">
        <v>2891</v>
      </c>
      <c r="B3934" s="3" t="s">
        <v>2891</v>
      </c>
      <c r="C3934" s="10" t="s">
        <v>7001</v>
      </c>
      <c r="D3934" s="6">
        <v>10000</v>
      </c>
      <c r="E3934" s="8">
        <v>273</v>
      </c>
      <c r="F3934" t="s">
        <v>8220</v>
      </c>
      <c r="G3934" t="s">
        <v>8223</v>
      </c>
      <c r="H3934" t="s">
        <v>8245</v>
      </c>
      <c r="I3934">
        <v>1460751128</v>
      </c>
      <c r="J3934">
        <v>1455570728</v>
      </c>
      <c r="K3934" t="b">
        <v>0</v>
      </c>
      <c r="L3934">
        <v>10</v>
      </c>
      <c r="M3934" t="b">
        <v>0</v>
      </c>
      <c r="N3934" t="s">
        <v>8269</v>
      </c>
      <c r="O3934" s="12">
        <f t="shared" si="305"/>
        <v>3</v>
      </c>
      <c r="P3934">
        <f t="shared" si="306"/>
        <v>27.3</v>
      </c>
      <c r="Q3934" s="14" t="s">
        <v>8308</v>
      </c>
      <c r="R3934" t="s">
        <v>8309</v>
      </c>
      <c r="S3934" s="20">
        <f t="shared" si="307"/>
        <v>42415.883425925931</v>
      </c>
      <c r="T3934" s="20">
        <f t="shared" si="308"/>
        <v>42475.84175925926</v>
      </c>
      <c r="U3934">
        <f t="shared" si="309"/>
        <v>2016</v>
      </c>
    </row>
    <row r="3935" spans="1:21" ht="60" hidden="1" x14ac:dyDescent="0.25">
      <c r="A3935">
        <v>2899</v>
      </c>
      <c r="B3935" s="3" t="s">
        <v>2899</v>
      </c>
      <c r="C3935" s="10" t="s">
        <v>7009</v>
      </c>
      <c r="D3935" s="6">
        <v>10000</v>
      </c>
      <c r="E3935" s="8">
        <v>0</v>
      </c>
      <c r="F3935" t="s">
        <v>8220</v>
      </c>
      <c r="G3935" t="s">
        <v>8223</v>
      </c>
      <c r="H3935" t="s">
        <v>8245</v>
      </c>
      <c r="I3935">
        <v>1469325158</v>
      </c>
      <c r="J3935">
        <v>1464141158</v>
      </c>
      <c r="K3935" t="b">
        <v>0</v>
      </c>
      <c r="L3935">
        <v>0</v>
      </c>
      <c r="M3935" t="b">
        <v>0</v>
      </c>
      <c r="N3935" t="s">
        <v>8269</v>
      </c>
      <c r="O3935" s="12">
        <f t="shared" si="305"/>
        <v>0</v>
      </c>
      <c r="P3935">
        <f t="shared" si="306"/>
        <v>0</v>
      </c>
      <c r="Q3935" s="14" t="s">
        <v>8308</v>
      </c>
      <c r="R3935" t="s">
        <v>8309</v>
      </c>
      <c r="S3935" s="20">
        <f t="shared" si="307"/>
        <v>42515.078217592592</v>
      </c>
      <c r="T3935" s="20">
        <f t="shared" si="308"/>
        <v>42575.078217592592</v>
      </c>
      <c r="U3935">
        <f t="shared" si="309"/>
        <v>2016</v>
      </c>
    </row>
    <row r="3936" spans="1:21" ht="60" hidden="1" x14ac:dyDescent="0.25">
      <c r="A3936">
        <v>2913</v>
      </c>
      <c r="B3936" s="3" t="s">
        <v>2913</v>
      </c>
      <c r="C3936" s="10" t="s">
        <v>7023</v>
      </c>
      <c r="D3936" s="6">
        <v>10000</v>
      </c>
      <c r="E3936" s="8">
        <v>2</v>
      </c>
      <c r="F3936" t="s">
        <v>8220</v>
      </c>
      <c r="G3936" t="s">
        <v>8223</v>
      </c>
      <c r="H3936" t="s">
        <v>8245</v>
      </c>
      <c r="I3936">
        <v>1410041339</v>
      </c>
      <c r="J3936">
        <v>1404857339</v>
      </c>
      <c r="K3936" t="b">
        <v>0</v>
      </c>
      <c r="L3936">
        <v>2</v>
      </c>
      <c r="M3936" t="b">
        <v>0</v>
      </c>
      <c r="N3936" t="s">
        <v>8269</v>
      </c>
      <c r="O3936" s="12">
        <f t="shared" si="305"/>
        <v>0</v>
      </c>
      <c r="P3936">
        <f t="shared" si="306"/>
        <v>1</v>
      </c>
      <c r="Q3936" s="14" t="s">
        <v>8308</v>
      </c>
      <c r="R3936" t="s">
        <v>8309</v>
      </c>
      <c r="S3936" s="20">
        <f t="shared" si="307"/>
        <v>41828.922905092593</v>
      </c>
      <c r="T3936" s="20">
        <f t="shared" si="308"/>
        <v>41888.922905092593</v>
      </c>
      <c r="U3936">
        <f t="shared" si="309"/>
        <v>2014</v>
      </c>
    </row>
    <row r="3937" spans="1:21" ht="60" hidden="1" x14ac:dyDescent="0.25">
      <c r="A3937">
        <v>3935</v>
      </c>
      <c r="B3937" s="3" t="s">
        <v>3932</v>
      </c>
      <c r="C3937" s="10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305"/>
        <v>44</v>
      </c>
      <c r="P3937">
        <f t="shared" si="306"/>
        <v>57.17</v>
      </c>
      <c r="Q3937" s="14" t="s">
        <v>8308</v>
      </c>
      <c r="R3937" t="s">
        <v>8309</v>
      </c>
      <c r="S3937" s="20">
        <f t="shared" si="307"/>
        <v>42221.656782407401</v>
      </c>
      <c r="T3937" s="20">
        <f t="shared" si="308"/>
        <v>42281.656782407401</v>
      </c>
      <c r="U3937">
        <f t="shared" si="309"/>
        <v>2015</v>
      </c>
    </row>
    <row r="3938" spans="1:21" ht="60" x14ac:dyDescent="0.25">
      <c r="A3938">
        <v>2963</v>
      </c>
      <c r="B3938" s="3" t="s">
        <v>2963</v>
      </c>
      <c r="C3938" s="10" t="s">
        <v>7073</v>
      </c>
      <c r="D3938" s="6">
        <v>10000</v>
      </c>
      <c r="E3938" s="8">
        <v>10685</v>
      </c>
      <c r="F3938" t="s">
        <v>8218</v>
      </c>
      <c r="G3938" t="s">
        <v>8223</v>
      </c>
      <c r="H3938" t="s">
        <v>8245</v>
      </c>
      <c r="I3938">
        <v>1435835824</v>
      </c>
      <c r="J3938">
        <v>1433243824</v>
      </c>
      <c r="K3938" t="b">
        <v>0</v>
      </c>
      <c r="L3938">
        <v>98</v>
      </c>
      <c r="M3938" t="b">
        <v>1</v>
      </c>
      <c r="N3938" t="s">
        <v>8269</v>
      </c>
      <c r="O3938" s="12">
        <f t="shared" si="305"/>
        <v>107</v>
      </c>
      <c r="P3938">
        <f t="shared" si="306"/>
        <v>109.03</v>
      </c>
      <c r="Q3938" s="14" t="s">
        <v>8308</v>
      </c>
      <c r="R3938" t="s">
        <v>8309</v>
      </c>
      <c r="S3938" s="20">
        <f t="shared" si="307"/>
        <v>42157.470185185186</v>
      </c>
      <c r="T3938" s="20">
        <f t="shared" si="308"/>
        <v>42187.470185185186</v>
      </c>
      <c r="U3938">
        <f t="shared" si="309"/>
        <v>2015</v>
      </c>
    </row>
    <row r="3939" spans="1:21" ht="60" x14ac:dyDescent="0.25">
      <c r="A3939">
        <v>2966</v>
      </c>
      <c r="B3939" s="3" t="s">
        <v>2966</v>
      </c>
      <c r="C3939" s="10" t="s">
        <v>7076</v>
      </c>
      <c r="D3939" s="6">
        <v>10000</v>
      </c>
      <c r="E3939" s="8">
        <v>11363</v>
      </c>
      <c r="F3939" t="s">
        <v>8218</v>
      </c>
      <c r="G3939" t="s">
        <v>8223</v>
      </c>
      <c r="H3939" t="s">
        <v>8245</v>
      </c>
      <c r="I3939">
        <v>1442425412</v>
      </c>
      <c r="J3939">
        <v>1439833412</v>
      </c>
      <c r="K3939" t="b">
        <v>0</v>
      </c>
      <c r="L3939">
        <v>128</v>
      </c>
      <c r="M3939" t="b">
        <v>1</v>
      </c>
      <c r="N3939" t="s">
        <v>8269</v>
      </c>
      <c r="O3939" s="12">
        <f t="shared" si="305"/>
        <v>114</v>
      </c>
      <c r="P3939">
        <f t="shared" si="306"/>
        <v>88.77</v>
      </c>
      <c r="Q3939" s="14" t="s">
        <v>8308</v>
      </c>
      <c r="R3939" t="s">
        <v>8309</v>
      </c>
      <c r="S3939" s="20">
        <f t="shared" si="307"/>
        <v>42233.738564814819</v>
      </c>
      <c r="T3939" s="20">
        <f t="shared" si="308"/>
        <v>42263.738564814819</v>
      </c>
      <c r="U3939">
        <f t="shared" si="309"/>
        <v>2015</v>
      </c>
    </row>
    <row r="3940" spans="1:21" ht="45" hidden="1" x14ac:dyDescent="0.25">
      <c r="A3940">
        <v>3130</v>
      </c>
      <c r="B3940" s="3" t="s">
        <v>3130</v>
      </c>
      <c r="C3940" s="10" t="s">
        <v>7240</v>
      </c>
      <c r="D3940" s="6">
        <v>10000</v>
      </c>
      <c r="E3940" s="8">
        <v>375</v>
      </c>
      <c r="F3940" t="s">
        <v>8221</v>
      </c>
      <c r="G3940" t="s">
        <v>8223</v>
      </c>
      <c r="H3940" t="s">
        <v>8245</v>
      </c>
      <c r="I3940">
        <v>1492145940</v>
      </c>
      <c r="J3940">
        <v>1489504916</v>
      </c>
      <c r="K3940" t="b">
        <v>0</v>
      </c>
      <c r="L3940">
        <v>4</v>
      </c>
      <c r="M3940" t="b">
        <v>0</v>
      </c>
      <c r="N3940" t="s">
        <v>8269</v>
      </c>
      <c r="O3940" s="12">
        <f t="shared" si="305"/>
        <v>4</v>
      </c>
      <c r="P3940">
        <f t="shared" si="306"/>
        <v>93.75</v>
      </c>
      <c r="Q3940" s="14" t="s">
        <v>8308</v>
      </c>
      <c r="R3940" t="s">
        <v>8309</v>
      </c>
      <c r="S3940" s="20">
        <f t="shared" si="307"/>
        <v>42808.640231481477</v>
      </c>
      <c r="T3940" s="20">
        <f t="shared" si="308"/>
        <v>42839.207638888889</v>
      </c>
      <c r="U3940">
        <f t="shared" si="309"/>
        <v>2017</v>
      </c>
    </row>
    <row r="3941" spans="1:21" ht="60" hidden="1" x14ac:dyDescent="0.25">
      <c r="A3941">
        <v>3939</v>
      </c>
      <c r="B3941" s="3" t="s">
        <v>3936</v>
      </c>
      <c r="C3941" s="10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305"/>
        <v>0</v>
      </c>
      <c r="P3941">
        <f t="shared" si="306"/>
        <v>5</v>
      </c>
      <c r="Q3941" s="14" t="s">
        <v>8308</v>
      </c>
      <c r="R3941" t="s">
        <v>8309</v>
      </c>
      <c r="S3941" s="20">
        <f t="shared" si="307"/>
        <v>41915.400219907409</v>
      </c>
      <c r="T3941" s="20">
        <f t="shared" si="308"/>
        <v>41919.1875</v>
      </c>
      <c r="U3941">
        <f t="shared" si="309"/>
        <v>2014</v>
      </c>
    </row>
    <row r="3942" spans="1:21" ht="60" hidden="1" x14ac:dyDescent="0.25">
      <c r="A3942">
        <v>3144</v>
      </c>
      <c r="B3942" s="3" t="s">
        <v>3144</v>
      </c>
      <c r="C3942" s="10" t="s">
        <v>7254</v>
      </c>
      <c r="D3942" s="6">
        <v>10000</v>
      </c>
      <c r="E3942" s="8">
        <v>7540</v>
      </c>
      <c r="F3942" t="s">
        <v>8221</v>
      </c>
      <c r="G3942" t="s">
        <v>8223</v>
      </c>
      <c r="H3942" t="s">
        <v>8245</v>
      </c>
      <c r="I3942">
        <v>1489903200</v>
      </c>
      <c r="J3942">
        <v>1488459307</v>
      </c>
      <c r="K3942" t="b">
        <v>0</v>
      </c>
      <c r="L3942">
        <v>30</v>
      </c>
      <c r="M3942" t="b">
        <v>0</v>
      </c>
      <c r="N3942" t="s">
        <v>8269</v>
      </c>
      <c r="O3942" s="12">
        <f t="shared" si="305"/>
        <v>75</v>
      </c>
      <c r="P3942">
        <f t="shared" si="306"/>
        <v>251.33</v>
      </c>
      <c r="Q3942" s="14" t="s">
        <v>8308</v>
      </c>
      <c r="R3942" t="s">
        <v>8309</v>
      </c>
      <c r="S3942" s="20">
        <f t="shared" si="307"/>
        <v>42796.538275462968</v>
      </c>
      <c r="T3942" s="20">
        <f t="shared" si="308"/>
        <v>42813.25</v>
      </c>
      <c r="U3942">
        <f t="shared" si="309"/>
        <v>2017</v>
      </c>
    </row>
    <row r="3943" spans="1:21" ht="60" x14ac:dyDescent="0.25">
      <c r="A3943">
        <v>3173</v>
      </c>
      <c r="B3943" s="3" t="s">
        <v>3173</v>
      </c>
      <c r="C3943" s="10" t="s">
        <v>7283</v>
      </c>
      <c r="D3943" s="6">
        <v>10000</v>
      </c>
      <c r="E3943" s="8">
        <v>10300</v>
      </c>
      <c r="F3943" t="s">
        <v>8218</v>
      </c>
      <c r="G3943" t="s">
        <v>8223</v>
      </c>
      <c r="H3943" t="s">
        <v>8245</v>
      </c>
      <c r="I3943">
        <v>1411765492</v>
      </c>
      <c r="J3943">
        <v>1409173492</v>
      </c>
      <c r="K3943" t="b">
        <v>1</v>
      </c>
      <c r="L3943">
        <v>74</v>
      </c>
      <c r="M3943" t="b">
        <v>1</v>
      </c>
      <c r="N3943" t="s">
        <v>8269</v>
      </c>
      <c r="O3943" s="12">
        <f t="shared" si="305"/>
        <v>103</v>
      </c>
      <c r="P3943">
        <f t="shared" si="306"/>
        <v>139.19</v>
      </c>
      <c r="Q3943" s="14" t="s">
        <v>8308</v>
      </c>
      <c r="R3943" t="s">
        <v>8309</v>
      </c>
      <c r="S3943" s="20">
        <f t="shared" si="307"/>
        <v>41878.878379629627</v>
      </c>
      <c r="T3943" s="20">
        <f t="shared" si="308"/>
        <v>41908.878379629627</v>
      </c>
      <c r="U3943">
        <f t="shared" si="309"/>
        <v>2014</v>
      </c>
    </row>
    <row r="3944" spans="1:21" ht="45" x14ac:dyDescent="0.25">
      <c r="A3944">
        <v>3242</v>
      </c>
      <c r="B3944" s="3" t="s">
        <v>3242</v>
      </c>
      <c r="C3944" s="10" t="s">
        <v>7352</v>
      </c>
      <c r="D3944" s="6">
        <v>10000</v>
      </c>
      <c r="E3944" s="8">
        <v>12730.42</v>
      </c>
      <c r="F3944" t="s">
        <v>8218</v>
      </c>
      <c r="G3944" t="s">
        <v>8223</v>
      </c>
      <c r="H3944" t="s">
        <v>8245</v>
      </c>
      <c r="I3944">
        <v>1411150092</v>
      </c>
      <c r="J3944">
        <v>1408558092</v>
      </c>
      <c r="K3944" t="b">
        <v>1</v>
      </c>
      <c r="L3944">
        <v>183</v>
      </c>
      <c r="M3944" t="b">
        <v>1</v>
      </c>
      <c r="N3944" t="s">
        <v>8269</v>
      </c>
      <c r="O3944" s="12">
        <f t="shared" si="305"/>
        <v>127</v>
      </c>
      <c r="P3944">
        <f t="shared" si="306"/>
        <v>69.569999999999993</v>
      </c>
      <c r="Q3944" s="14" t="s">
        <v>8308</v>
      </c>
      <c r="R3944" t="s">
        <v>8309</v>
      </c>
      <c r="S3944" s="20">
        <f t="shared" si="307"/>
        <v>41871.755694444444</v>
      </c>
      <c r="T3944" s="20">
        <f t="shared" si="308"/>
        <v>41901.755694444444</v>
      </c>
      <c r="U3944">
        <f t="shared" si="309"/>
        <v>2014</v>
      </c>
    </row>
    <row r="3945" spans="1:21" ht="45" x14ac:dyDescent="0.25">
      <c r="A3945">
        <v>3246</v>
      </c>
      <c r="B3945" s="3" t="s">
        <v>3246</v>
      </c>
      <c r="C3945" s="10" t="s">
        <v>7356</v>
      </c>
      <c r="D3945" s="6">
        <v>10000</v>
      </c>
      <c r="E3945" s="8">
        <v>11122</v>
      </c>
      <c r="F3945" t="s">
        <v>8218</v>
      </c>
      <c r="G3945" t="s">
        <v>8223</v>
      </c>
      <c r="H3945" t="s">
        <v>8245</v>
      </c>
      <c r="I3945">
        <v>1442030340</v>
      </c>
      <c r="J3945">
        <v>1439551200</v>
      </c>
      <c r="K3945" t="b">
        <v>1</v>
      </c>
      <c r="L3945">
        <v>193</v>
      </c>
      <c r="M3945" t="b">
        <v>1</v>
      </c>
      <c r="N3945" t="s">
        <v>8269</v>
      </c>
      <c r="O3945" s="12">
        <f t="shared" si="305"/>
        <v>111</v>
      </c>
      <c r="P3945">
        <f t="shared" si="306"/>
        <v>57.63</v>
      </c>
      <c r="Q3945" s="14" t="s">
        <v>8308</v>
      </c>
      <c r="R3945" t="s">
        <v>8309</v>
      </c>
      <c r="S3945" s="20">
        <f t="shared" si="307"/>
        <v>42230.472222222219</v>
      </c>
      <c r="T3945" s="20">
        <f t="shared" si="308"/>
        <v>42259.165972222225</v>
      </c>
      <c r="U3945">
        <f t="shared" si="309"/>
        <v>2015</v>
      </c>
    </row>
    <row r="3946" spans="1:21" ht="45" x14ac:dyDescent="0.25">
      <c r="A3946">
        <v>3256</v>
      </c>
      <c r="B3946" s="3" t="s">
        <v>3256</v>
      </c>
      <c r="C3946" s="10" t="s">
        <v>7366</v>
      </c>
      <c r="D3946" s="6">
        <v>10000</v>
      </c>
      <c r="E3946" s="8">
        <v>12806</v>
      </c>
      <c r="F3946" t="s">
        <v>8218</v>
      </c>
      <c r="G3946" t="s">
        <v>8223</v>
      </c>
      <c r="H3946" t="s">
        <v>8245</v>
      </c>
      <c r="I3946">
        <v>1433995140</v>
      </c>
      <c r="J3946">
        <v>1432129577</v>
      </c>
      <c r="K3946" t="b">
        <v>1</v>
      </c>
      <c r="L3946">
        <v>176</v>
      </c>
      <c r="M3946" t="b">
        <v>1</v>
      </c>
      <c r="N3946" t="s">
        <v>8269</v>
      </c>
      <c r="O3946" s="12">
        <f t="shared" si="305"/>
        <v>128</v>
      </c>
      <c r="P3946">
        <f t="shared" si="306"/>
        <v>72.760000000000005</v>
      </c>
      <c r="Q3946" s="14" t="s">
        <v>8308</v>
      </c>
      <c r="R3946" t="s">
        <v>8309</v>
      </c>
      <c r="S3946" s="20">
        <f t="shared" si="307"/>
        <v>42144.573807870373</v>
      </c>
      <c r="T3946" s="20">
        <f t="shared" si="308"/>
        <v>42166.165972222225</v>
      </c>
      <c r="U3946">
        <f t="shared" si="309"/>
        <v>2015</v>
      </c>
    </row>
    <row r="3947" spans="1:21" ht="45" x14ac:dyDescent="0.25">
      <c r="A3947">
        <v>3272</v>
      </c>
      <c r="B3947" s="3" t="s">
        <v>3272</v>
      </c>
      <c r="C3947" s="10" t="s">
        <v>7382</v>
      </c>
      <c r="D3947" s="6">
        <v>10000</v>
      </c>
      <c r="E3947" s="8">
        <v>15443</v>
      </c>
      <c r="F3947" t="s">
        <v>8218</v>
      </c>
      <c r="G3947" t="s">
        <v>8223</v>
      </c>
      <c r="H3947" t="s">
        <v>8245</v>
      </c>
      <c r="I3947">
        <v>1446814809</v>
      </c>
      <c r="J3947">
        <v>1444219209</v>
      </c>
      <c r="K3947" t="b">
        <v>1</v>
      </c>
      <c r="L3947">
        <v>145</v>
      </c>
      <c r="M3947" t="b">
        <v>1</v>
      </c>
      <c r="N3947" t="s">
        <v>8269</v>
      </c>
      <c r="O3947" s="12">
        <f t="shared" si="305"/>
        <v>154</v>
      </c>
      <c r="P3947">
        <f t="shared" si="306"/>
        <v>106.5</v>
      </c>
      <c r="Q3947" s="14" t="s">
        <v>8308</v>
      </c>
      <c r="R3947" t="s">
        <v>8309</v>
      </c>
      <c r="S3947" s="20">
        <f t="shared" si="307"/>
        <v>42284.500104166669</v>
      </c>
      <c r="T3947" s="20">
        <f t="shared" si="308"/>
        <v>42314.541770833333</v>
      </c>
      <c r="U3947">
        <f t="shared" si="309"/>
        <v>2015</v>
      </c>
    </row>
    <row r="3948" spans="1:21" ht="60" x14ac:dyDescent="0.25">
      <c r="A3948">
        <v>3298</v>
      </c>
      <c r="B3948" s="3" t="s">
        <v>3298</v>
      </c>
      <c r="C3948" s="10" t="s">
        <v>7408</v>
      </c>
      <c r="D3948" s="6">
        <v>10000</v>
      </c>
      <c r="E3948" s="8">
        <v>10173</v>
      </c>
      <c r="F3948" t="s">
        <v>8218</v>
      </c>
      <c r="G3948" t="s">
        <v>8223</v>
      </c>
      <c r="H3948" t="s">
        <v>8245</v>
      </c>
      <c r="I3948">
        <v>1442102400</v>
      </c>
      <c r="J3948">
        <v>1440370768</v>
      </c>
      <c r="K3948" t="b">
        <v>0</v>
      </c>
      <c r="L3948">
        <v>72</v>
      </c>
      <c r="M3948" t="b">
        <v>1</v>
      </c>
      <c r="N3948" t="s">
        <v>8269</v>
      </c>
      <c r="O3948" s="12">
        <f t="shared" si="305"/>
        <v>102</v>
      </c>
      <c r="P3948">
        <f t="shared" si="306"/>
        <v>141.29</v>
      </c>
      <c r="Q3948" s="14" t="s">
        <v>8308</v>
      </c>
      <c r="R3948" t="s">
        <v>8309</v>
      </c>
      <c r="S3948" s="20">
        <f t="shared" si="307"/>
        <v>42239.957962962959</v>
      </c>
      <c r="T3948" s="20">
        <f t="shared" si="308"/>
        <v>42260</v>
      </c>
      <c r="U3948">
        <f t="shared" si="309"/>
        <v>2015</v>
      </c>
    </row>
    <row r="3949" spans="1:21" ht="45" x14ac:dyDescent="0.25">
      <c r="A3949">
        <v>3358</v>
      </c>
      <c r="B3949" s="3" t="s">
        <v>3357</v>
      </c>
      <c r="C3949" s="10" t="s">
        <v>7468</v>
      </c>
      <c r="D3949" s="6">
        <v>10000</v>
      </c>
      <c r="E3949" s="8">
        <v>10299</v>
      </c>
      <c r="F3949" t="s">
        <v>8218</v>
      </c>
      <c r="G3949" t="s">
        <v>8223</v>
      </c>
      <c r="H3949" t="s">
        <v>8245</v>
      </c>
      <c r="I3949">
        <v>1416385679</v>
      </c>
      <c r="J3949">
        <v>1413790079</v>
      </c>
      <c r="K3949" t="b">
        <v>0</v>
      </c>
      <c r="L3949">
        <v>162</v>
      </c>
      <c r="M3949" t="b">
        <v>1</v>
      </c>
      <c r="N3949" t="s">
        <v>8269</v>
      </c>
      <c r="O3949" s="12">
        <f t="shared" si="305"/>
        <v>103</v>
      </c>
      <c r="P3949">
        <f t="shared" si="306"/>
        <v>63.57</v>
      </c>
      <c r="Q3949" s="14" t="s">
        <v>8308</v>
      </c>
      <c r="R3949" t="s">
        <v>8309</v>
      </c>
      <c r="S3949" s="20">
        <f t="shared" si="307"/>
        <v>41932.311099537037</v>
      </c>
      <c r="T3949" s="20">
        <f t="shared" si="308"/>
        <v>41962.352766203709</v>
      </c>
      <c r="U3949">
        <f t="shared" si="309"/>
        <v>2014</v>
      </c>
    </row>
    <row r="3950" spans="1:21" ht="60" hidden="1" x14ac:dyDescent="0.25">
      <c r="A3950">
        <v>3948</v>
      </c>
      <c r="B3950" s="3" t="s">
        <v>3945</v>
      </c>
      <c r="C3950" s="10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305"/>
        <v>0</v>
      </c>
      <c r="P3950">
        <f t="shared" si="306"/>
        <v>0</v>
      </c>
      <c r="Q3950" s="14" t="s">
        <v>8308</v>
      </c>
      <c r="R3950" t="s">
        <v>8309</v>
      </c>
      <c r="S3950" s="20">
        <f t="shared" si="307"/>
        <v>41829.325497685182</v>
      </c>
      <c r="T3950" s="20">
        <f t="shared" si="308"/>
        <v>41889.325497685182</v>
      </c>
      <c r="U3950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10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305"/>
        <v>16</v>
      </c>
      <c r="P3951">
        <f t="shared" si="306"/>
        <v>49.28</v>
      </c>
      <c r="Q3951" s="14" t="s">
        <v>8308</v>
      </c>
      <c r="R3951" t="s">
        <v>8309</v>
      </c>
      <c r="S3951" s="20">
        <f t="shared" si="307"/>
        <v>42016.120613425926</v>
      </c>
      <c r="T3951" s="20">
        <f t="shared" si="308"/>
        <v>42046.120613425926</v>
      </c>
      <c r="U3951">
        <f t="shared" si="309"/>
        <v>2015</v>
      </c>
    </row>
    <row r="3952" spans="1:21" ht="45" x14ac:dyDescent="0.25">
      <c r="A3952">
        <v>3389</v>
      </c>
      <c r="B3952" s="3" t="s">
        <v>3388</v>
      </c>
      <c r="C3952" s="10" t="s">
        <v>7499</v>
      </c>
      <c r="D3952" s="6">
        <v>10000</v>
      </c>
      <c r="E3952" s="8">
        <v>11450</v>
      </c>
      <c r="F3952" t="s">
        <v>8218</v>
      </c>
      <c r="G3952" t="s">
        <v>8223</v>
      </c>
      <c r="H3952" t="s">
        <v>8245</v>
      </c>
      <c r="I3952">
        <v>1464960682</v>
      </c>
      <c r="J3952">
        <v>1462368682</v>
      </c>
      <c r="K3952" t="b">
        <v>0</v>
      </c>
      <c r="L3952">
        <v>62</v>
      </c>
      <c r="M3952" t="b">
        <v>1</v>
      </c>
      <c r="N3952" t="s">
        <v>8269</v>
      </c>
      <c r="O3952" s="12">
        <f t="shared" si="305"/>
        <v>115</v>
      </c>
      <c r="P3952">
        <f t="shared" si="306"/>
        <v>184.68</v>
      </c>
      <c r="Q3952" s="14" t="s">
        <v>8308</v>
      </c>
      <c r="R3952" t="s">
        <v>8309</v>
      </c>
      <c r="S3952" s="20">
        <f t="shared" si="307"/>
        <v>42494.563449074078</v>
      </c>
      <c r="T3952" s="20">
        <f t="shared" si="308"/>
        <v>42524.563449074078</v>
      </c>
      <c r="U395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10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305"/>
        <v>0</v>
      </c>
      <c r="P3953">
        <f t="shared" si="306"/>
        <v>1</v>
      </c>
      <c r="Q3953" s="14" t="s">
        <v>8308</v>
      </c>
      <c r="R3953" t="s">
        <v>8309</v>
      </c>
      <c r="S3953" s="20">
        <f t="shared" si="307"/>
        <v>42433.825717592597</v>
      </c>
      <c r="T3953" s="20">
        <f t="shared" si="308"/>
        <v>42493.784050925926</v>
      </c>
      <c r="U3953">
        <f t="shared" si="309"/>
        <v>2016</v>
      </c>
    </row>
    <row r="3954" spans="1:21" ht="60" x14ac:dyDescent="0.25">
      <c r="A3954">
        <v>3400</v>
      </c>
      <c r="B3954" s="3" t="s">
        <v>3399</v>
      </c>
      <c r="C3954" s="10" t="s">
        <v>7510</v>
      </c>
      <c r="D3954" s="6">
        <v>10000</v>
      </c>
      <c r="E3954" s="8">
        <v>10041</v>
      </c>
      <c r="F3954" t="s">
        <v>8218</v>
      </c>
      <c r="G3954" t="s">
        <v>8223</v>
      </c>
      <c r="H3954" t="s">
        <v>8245</v>
      </c>
      <c r="I3954">
        <v>1409266414</v>
      </c>
      <c r="J3954">
        <v>1405378414</v>
      </c>
      <c r="K3954" t="b">
        <v>0</v>
      </c>
      <c r="L3954">
        <v>85</v>
      </c>
      <c r="M3954" t="b">
        <v>1</v>
      </c>
      <c r="N3954" t="s">
        <v>8269</v>
      </c>
      <c r="O3954" s="12">
        <f t="shared" si="305"/>
        <v>100</v>
      </c>
      <c r="P3954">
        <f t="shared" si="306"/>
        <v>118.13</v>
      </c>
      <c r="Q3954" s="14" t="s">
        <v>8308</v>
      </c>
      <c r="R3954" t="s">
        <v>8309</v>
      </c>
      <c r="S3954" s="20">
        <f t="shared" si="307"/>
        <v>41834.953865740739</v>
      </c>
      <c r="T3954" s="20">
        <f t="shared" si="308"/>
        <v>41879.953865740739</v>
      </c>
      <c r="U3954">
        <f t="shared" si="309"/>
        <v>2014</v>
      </c>
    </row>
    <row r="3955" spans="1:21" ht="45" x14ac:dyDescent="0.25">
      <c r="A3955">
        <v>3406</v>
      </c>
      <c r="B3955" s="3" t="s">
        <v>3405</v>
      </c>
      <c r="C3955" s="10" t="s">
        <v>7516</v>
      </c>
      <c r="D3955" s="6">
        <v>10000</v>
      </c>
      <c r="E3955" s="8">
        <v>10031</v>
      </c>
      <c r="F3955" t="s">
        <v>8218</v>
      </c>
      <c r="G3955" t="s">
        <v>8223</v>
      </c>
      <c r="H3955" t="s">
        <v>8245</v>
      </c>
      <c r="I3955">
        <v>1405511376</v>
      </c>
      <c r="J3955">
        <v>1401623376</v>
      </c>
      <c r="K3955" t="b">
        <v>0</v>
      </c>
      <c r="L3955">
        <v>91</v>
      </c>
      <c r="M3955" t="b">
        <v>1</v>
      </c>
      <c r="N3955" t="s">
        <v>8269</v>
      </c>
      <c r="O3955" s="12">
        <f t="shared" si="305"/>
        <v>100</v>
      </c>
      <c r="P3955">
        <f t="shared" si="306"/>
        <v>110.23</v>
      </c>
      <c r="Q3955" s="14" t="s">
        <v>8308</v>
      </c>
      <c r="R3955" t="s">
        <v>8309</v>
      </c>
      <c r="S3955" s="20">
        <f t="shared" si="307"/>
        <v>41791.492777777778</v>
      </c>
      <c r="T3955" s="20">
        <f t="shared" si="308"/>
        <v>41836.492777777778</v>
      </c>
      <c r="U3955">
        <f t="shared" si="309"/>
        <v>2014</v>
      </c>
    </row>
    <row r="3956" spans="1:21" ht="60" hidden="1" x14ac:dyDescent="0.25">
      <c r="A3956">
        <v>3954</v>
      </c>
      <c r="B3956" s="3" t="s">
        <v>3951</v>
      </c>
      <c r="C3956" s="10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305"/>
        <v>0</v>
      </c>
      <c r="P3956">
        <f t="shared" si="306"/>
        <v>0</v>
      </c>
      <c r="Q3956" s="14" t="s">
        <v>8308</v>
      </c>
      <c r="R3956" t="s">
        <v>8309</v>
      </c>
      <c r="S3956" s="20">
        <f t="shared" si="307"/>
        <v>41774.651203703703</v>
      </c>
      <c r="T3956" s="20">
        <f t="shared" si="308"/>
        <v>41834.651203703703</v>
      </c>
      <c r="U3956">
        <f t="shared" si="309"/>
        <v>2014</v>
      </c>
    </row>
    <row r="3957" spans="1:21" ht="45" x14ac:dyDescent="0.25">
      <c r="A3957">
        <v>3421</v>
      </c>
      <c r="B3957" s="3" t="s">
        <v>3420</v>
      </c>
      <c r="C3957" s="10" t="s">
        <v>7531</v>
      </c>
      <c r="D3957" s="6">
        <v>10000</v>
      </c>
      <c r="E3957" s="8">
        <v>10115</v>
      </c>
      <c r="F3957" t="s">
        <v>8218</v>
      </c>
      <c r="G3957" t="s">
        <v>8223</v>
      </c>
      <c r="H3957" t="s">
        <v>8245</v>
      </c>
      <c r="I3957">
        <v>1425495563</v>
      </c>
      <c r="J3957">
        <v>1422903563</v>
      </c>
      <c r="K3957" t="b">
        <v>0</v>
      </c>
      <c r="L3957">
        <v>98</v>
      </c>
      <c r="M3957" t="b">
        <v>1</v>
      </c>
      <c r="N3957" t="s">
        <v>8269</v>
      </c>
      <c r="O3957" s="12">
        <f t="shared" si="305"/>
        <v>101</v>
      </c>
      <c r="P3957">
        <f t="shared" si="306"/>
        <v>103.21</v>
      </c>
      <c r="Q3957" s="14" t="s">
        <v>8308</v>
      </c>
      <c r="R3957" t="s">
        <v>8309</v>
      </c>
      <c r="S3957" s="20">
        <f t="shared" si="307"/>
        <v>42037.791238425925</v>
      </c>
      <c r="T3957" s="20">
        <f t="shared" si="308"/>
        <v>42067.791238425925</v>
      </c>
      <c r="U3957">
        <f t="shared" si="309"/>
        <v>2015</v>
      </c>
    </row>
    <row r="3958" spans="1:21" ht="60" x14ac:dyDescent="0.25">
      <c r="A3958">
        <v>3434</v>
      </c>
      <c r="B3958" s="3" t="s">
        <v>3433</v>
      </c>
      <c r="C3958" s="10" t="s">
        <v>7544</v>
      </c>
      <c r="D3958" s="6">
        <v>10000</v>
      </c>
      <c r="E3958" s="8">
        <v>10555</v>
      </c>
      <c r="F3958" t="s">
        <v>8218</v>
      </c>
      <c r="G3958" t="s">
        <v>8223</v>
      </c>
      <c r="H3958" t="s">
        <v>8245</v>
      </c>
      <c r="I3958">
        <v>1404983269</v>
      </c>
      <c r="J3958">
        <v>1402391269</v>
      </c>
      <c r="K3958" t="b">
        <v>0</v>
      </c>
      <c r="L3958">
        <v>168</v>
      </c>
      <c r="M3958" t="b">
        <v>1</v>
      </c>
      <c r="N3958" t="s">
        <v>8269</v>
      </c>
      <c r="O3958" s="12">
        <f t="shared" si="305"/>
        <v>106</v>
      </c>
      <c r="P3958">
        <f t="shared" si="306"/>
        <v>62.83</v>
      </c>
      <c r="Q3958" s="14" t="s">
        <v>8308</v>
      </c>
      <c r="R3958" t="s">
        <v>8309</v>
      </c>
      <c r="S3958" s="20">
        <f t="shared" si="307"/>
        <v>41800.380428240744</v>
      </c>
      <c r="T3958" s="20">
        <f t="shared" si="308"/>
        <v>41830.380428240744</v>
      </c>
      <c r="U3958">
        <f t="shared" si="309"/>
        <v>2014</v>
      </c>
    </row>
    <row r="3959" spans="1:21" ht="60" x14ac:dyDescent="0.25">
      <c r="A3959">
        <v>3455</v>
      </c>
      <c r="B3959" s="3" t="s">
        <v>3454</v>
      </c>
      <c r="C3959" s="10" t="s">
        <v>7565</v>
      </c>
      <c r="D3959" s="6">
        <v>10000</v>
      </c>
      <c r="E3959" s="8">
        <v>10065</v>
      </c>
      <c r="F3959" t="s">
        <v>8218</v>
      </c>
      <c r="G3959" t="s">
        <v>8223</v>
      </c>
      <c r="H3959" t="s">
        <v>8245</v>
      </c>
      <c r="I3959">
        <v>1476381627</v>
      </c>
      <c r="J3959">
        <v>1473789627</v>
      </c>
      <c r="K3959" t="b">
        <v>0</v>
      </c>
      <c r="L3959">
        <v>69</v>
      </c>
      <c r="M3959" t="b">
        <v>1</v>
      </c>
      <c r="N3959" t="s">
        <v>8269</v>
      </c>
      <c r="O3959" s="12">
        <f t="shared" si="305"/>
        <v>101</v>
      </c>
      <c r="P3959">
        <f t="shared" si="306"/>
        <v>145.87</v>
      </c>
      <c r="Q3959" s="14" t="s">
        <v>8308</v>
      </c>
      <c r="R3959" t="s">
        <v>8309</v>
      </c>
      <c r="S3959" s="20">
        <f t="shared" si="307"/>
        <v>42626.7503125</v>
      </c>
      <c r="T3959" s="20">
        <f t="shared" si="308"/>
        <v>42656.7503125</v>
      </c>
      <c r="U3959">
        <f t="shared" si="309"/>
        <v>2016</v>
      </c>
    </row>
    <row r="3960" spans="1:21" ht="45" x14ac:dyDescent="0.25">
      <c r="A3960">
        <v>3468</v>
      </c>
      <c r="B3960" s="3" t="s">
        <v>3467</v>
      </c>
      <c r="C3960" s="10" t="s">
        <v>7578</v>
      </c>
      <c r="D3960" s="6">
        <v>10000</v>
      </c>
      <c r="E3960" s="8">
        <v>12178</v>
      </c>
      <c r="F3960" t="s">
        <v>8218</v>
      </c>
      <c r="G3960" t="s">
        <v>8223</v>
      </c>
      <c r="H3960" t="s">
        <v>8245</v>
      </c>
      <c r="I3960">
        <v>1474426800</v>
      </c>
      <c r="J3960">
        <v>1471976529</v>
      </c>
      <c r="K3960" t="b">
        <v>0</v>
      </c>
      <c r="L3960">
        <v>17</v>
      </c>
      <c r="M3960" t="b">
        <v>1</v>
      </c>
      <c r="N3960" t="s">
        <v>8269</v>
      </c>
      <c r="O3960" s="12">
        <f t="shared" si="305"/>
        <v>122</v>
      </c>
      <c r="P3960">
        <f t="shared" si="306"/>
        <v>716.35</v>
      </c>
      <c r="Q3960" s="14" t="s">
        <v>8308</v>
      </c>
      <c r="R3960" t="s">
        <v>8309</v>
      </c>
      <c r="S3960" s="20">
        <f t="shared" si="307"/>
        <v>42605.765381944439</v>
      </c>
      <c r="T3960" s="20">
        <f t="shared" si="308"/>
        <v>42634.125</v>
      </c>
      <c r="U3960">
        <f t="shared" si="309"/>
        <v>2016</v>
      </c>
    </row>
    <row r="3961" spans="1:21" ht="45" x14ac:dyDescent="0.25">
      <c r="A3961">
        <v>3507</v>
      </c>
      <c r="B3961" s="3" t="s">
        <v>3506</v>
      </c>
      <c r="C3961" s="10" t="s">
        <v>7617</v>
      </c>
      <c r="D3961" s="6">
        <v>10000</v>
      </c>
      <c r="E3961" s="8">
        <v>10440</v>
      </c>
      <c r="F3961" t="s">
        <v>8218</v>
      </c>
      <c r="G3961" t="s">
        <v>8223</v>
      </c>
      <c r="H3961" t="s">
        <v>8245</v>
      </c>
      <c r="I3961">
        <v>1464732537</v>
      </c>
      <c r="J3961">
        <v>1462140537</v>
      </c>
      <c r="K3961" t="b">
        <v>0</v>
      </c>
      <c r="L3961">
        <v>72</v>
      </c>
      <c r="M3961" t="b">
        <v>1</v>
      </c>
      <c r="N3961" t="s">
        <v>8269</v>
      </c>
      <c r="O3961" s="12">
        <f t="shared" si="305"/>
        <v>104</v>
      </c>
      <c r="P3961">
        <f t="shared" si="306"/>
        <v>145</v>
      </c>
      <c r="Q3961" s="14" t="s">
        <v>8308</v>
      </c>
      <c r="R3961" t="s">
        <v>8309</v>
      </c>
      <c r="S3961" s="20">
        <f t="shared" si="307"/>
        <v>42491.92288194444</v>
      </c>
      <c r="T3961" s="20">
        <f t="shared" si="308"/>
        <v>42521.92288194444</v>
      </c>
      <c r="U3961">
        <f t="shared" si="309"/>
        <v>2016</v>
      </c>
    </row>
    <row r="3962" spans="1:21" ht="60" x14ac:dyDescent="0.25">
      <c r="A3962">
        <v>3524</v>
      </c>
      <c r="B3962" s="3" t="s">
        <v>3523</v>
      </c>
      <c r="C3962" s="10" t="s">
        <v>7634</v>
      </c>
      <c r="D3962" s="6">
        <v>10000</v>
      </c>
      <c r="E3962" s="8">
        <v>10156</v>
      </c>
      <c r="F3962" t="s">
        <v>8218</v>
      </c>
      <c r="G3962" t="s">
        <v>8223</v>
      </c>
      <c r="H3962" t="s">
        <v>8245</v>
      </c>
      <c r="I3962">
        <v>1410580800</v>
      </c>
      <c r="J3962">
        <v>1409336373</v>
      </c>
      <c r="K3962" t="b">
        <v>0</v>
      </c>
      <c r="L3962">
        <v>74</v>
      </c>
      <c r="M3962" t="b">
        <v>1</v>
      </c>
      <c r="N3962" t="s">
        <v>8269</v>
      </c>
      <c r="O3962" s="12">
        <f t="shared" si="305"/>
        <v>102</v>
      </c>
      <c r="P3962">
        <f t="shared" si="306"/>
        <v>137.24</v>
      </c>
      <c r="Q3962" s="14" t="s">
        <v>8308</v>
      </c>
      <c r="R3962" t="s">
        <v>8309</v>
      </c>
      <c r="S3962" s="20">
        <f t="shared" si="307"/>
        <v>41880.76357638889</v>
      </c>
      <c r="T3962" s="20">
        <f t="shared" si="308"/>
        <v>41895.166666666664</v>
      </c>
      <c r="U3962">
        <f t="shared" si="309"/>
        <v>2014</v>
      </c>
    </row>
    <row r="3963" spans="1:21" ht="60" hidden="1" x14ac:dyDescent="0.25">
      <c r="A3963">
        <v>3961</v>
      </c>
      <c r="B3963" s="3" t="s">
        <v>3958</v>
      </c>
      <c r="C3963" s="10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305"/>
        <v>0</v>
      </c>
      <c r="P3963">
        <f t="shared" si="306"/>
        <v>10.5</v>
      </c>
      <c r="Q3963" s="14" t="s">
        <v>8308</v>
      </c>
      <c r="R3963" t="s">
        <v>8309</v>
      </c>
      <c r="S3963" s="20">
        <f t="shared" si="307"/>
        <v>41745.891319444447</v>
      </c>
      <c r="T3963" s="20">
        <f t="shared" si="308"/>
        <v>41767.891319444447</v>
      </c>
      <c r="U3963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10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305"/>
        <v>3</v>
      </c>
      <c r="P3964">
        <f t="shared" si="306"/>
        <v>15</v>
      </c>
      <c r="Q3964" s="14" t="s">
        <v>8308</v>
      </c>
      <c r="R3964" t="s">
        <v>8309</v>
      </c>
      <c r="S3964" s="20">
        <f t="shared" si="307"/>
        <v>42311.621458333335</v>
      </c>
      <c r="T3964" s="20">
        <f t="shared" si="308"/>
        <v>42336.621458333335</v>
      </c>
      <c r="U3964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10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305"/>
        <v>0</v>
      </c>
      <c r="P3965">
        <f t="shared" si="306"/>
        <v>0</v>
      </c>
      <c r="Q3965" s="14" t="s">
        <v>8308</v>
      </c>
      <c r="R3965" t="s">
        <v>8309</v>
      </c>
      <c r="S3965" s="20">
        <f t="shared" si="307"/>
        <v>42296.154131944444</v>
      </c>
      <c r="T3965" s="20">
        <f t="shared" si="308"/>
        <v>42326.195798611108</v>
      </c>
      <c r="U3965">
        <f t="shared" si="309"/>
        <v>2015</v>
      </c>
    </row>
    <row r="3966" spans="1:21" ht="60" x14ac:dyDescent="0.25">
      <c r="A3966">
        <v>3575</v>
      </c>
      <c r="B3966" s="3" t="s">
        <v>3574</v>
      </c>
      <c r="C3966" s="10" t="s">
        <v>7685</v>
      </c>
      <c r="D3966" s="6">
        <v>10000</v>
      </c>
      <c r="E3966" s="8">
        <v>10133</v>
      </c>
      <c r="F3966" t="s">
        <v>8218</v>
      </c>
      <c r="G3966" t="s">
        <v>8223</v>
      </c>
      <c r="H3966" t="s">
        <v>8245</v>
      </c>
      <c r="I3966">
        <v>1470887940</v>
      </c>
      <c r="J3966">
        <v>1468176527</v>
      </c>
      <c r="K3966" t="b">
        <v>0</v>
      </c>
      <c r="L3966">
        <v>102</v>
      </c>
      <c r="M3966" t="b">
        <v>1</v>
      </c>
      <c r="N3966" t="s">
        <v>8269</v>
      </c>
      <c r="O3966" s="12">
        <f t="shared" si="305"/>
        <v>101</v>
      </c>
      <c r="P3966">
        <f t="shared" si="306"/>
        <v>99.34</v>
      </c>
      <c r="Q3966" s="14" t="s">
        <v>8308</v>
      </c>
      <c r="R3966" t="s">
        <v>8309</v>
      </c>
      <c r="S3966" s="20">
        <f t="shared" si="307"/>
        <v>42561.783877314811</v>
      </c>
      <c r="T3966" s="20">
        <f t="shared" si="308"/>
        <v>42593.165972222225</v>
      </c>
      <c r="U3966">
        <f t="shared" si="309"/>
        <v>2016</v>
      </c>
    </row>
    <row r="3967" spans="1:21" ht="60" x14ac:dyDescent="0.25">
      <c r="A3967">
        <v>3714</v>
      </c>
      <c r="B3967" s="3" t="s">
        <v>3711</v>
      </c>
      <c r="C3967" s="10" t="s">
        <v>7824</v>
      </c>
      <c r="D3967" s="6">
        <v>10000</v>
      </c>
      <c r="E3967" s="8">
        <v>10235</v>
      </c>
      <c r="F3967" t="s">
        <v>8218</v>
      </c>
      <c r="G3967" t="s">
        <v>8223</v>
      </c>
      <c r="H3967" t="s">
        <v>8245</v>
      </c>
      <c r="I3967">
        <v>1432612740</v>
      </c>
      <c r="J3967">
        <v>1429881667</v>
      </c>
      <c r="K3967" t="b">
        <v>0</v>
      </c>
      <c r="L3967">
        <v>97</v>
      </c>
      <c r="M3967" t="b">
        <v>1</v>
      </c>
      <c r="N3967" t="s">
        <v>8269</v>
      </c>
      <c r="O3967" s="12">
        <f t="shared" si="305"/>
        <v>102</v>
      </c>
      <c r="P3967">
        <f t="shared" si="306"/>
        <v>105.52</v>
      </c>
      <c r="Q3967" s="14" t="s">
        <v>8308</v>
      </c>
      <c r="R3967" t="s">
        <v>8309</v>
      </c>
      <c r="S3967" s="20">
        <f t="shared" si="307"/>
        <v>42118.556331018524</v>
      </c>
      <c r="T3967" s="20">
        <f t="shared" si="308"/>
        <v>42150.165972222225</v>
      </c>
      <c r="U3967">
        <f t="shared" si="309"/>
        <v>2015</v>
      </c>
    </row>
    <row r="3968" spans="1:21" ht="60" hidden="1" x14ac:dyDescent="0.25">
      <c r="A3968">
        <v>3841</v>
      </c>
      <c r="B3968" s="3" t="s">
        <v>3838</v>
      </c>
      <c r="C3968" s="10" t="s">
        <v>7950</v>
      </c>
      <c r="D3968" s="6">
        <v>10000</v>
      </c>
      <c r="E3968" s="8">
        <v>872</v>
      </c>
      <c r="F3968" t="s">
        <v>8220</v>
      </c>
      <c r="G3968" t="s">
        <v>8223</v>
      </c>
      <c r="H3968" t="s">
        <v>8245</v>
      </c>
      <c r="I3968">
        <v>1405882287</v>
      </c>
      <c r="J3968">
        <v>1400698287</v>
      </c>
      <c r="K3968" t="b">
        <v>1</v>
      </c>
      <c r="L3968">
        <v>34</v>
      </c>
      <c r="M3968" t="b">
        <v>0</v>
      </c>
      <c r="N3968" t="s">
        <v>8269</v>
      </c>
      <c r="O3968" s="12">
        <f t="shared" si="305"/>
        <v>9</v>
      </c>
      <c r="P3968">
        <f t="shared" si="306"/>
        <v>25.65</v>
      </c>
      <c r="Q3968" s="14" t="s">
        <v>8308</v>
      </c>
      <c r="R3968" t="s">
        <v>8309</v>
      </c>
      <c r="S3968" s="20">
        <f t="shared" si="307"/>
        <v>41780.785729166666</v>
      </c>
      <c r="T3968" s="20">
        <f t="shared" si="308"/>
        <v>41840.785729166666</v>
      </c>
      <c r="U3968">
        <f t="shared" si="309"/>
        <v>2014</v>
      </c>
    </row>
    <row r="3969" spans="1:21" ht="45" hidden="1" x14ac:dyDescent="0.25">
      <c r="A3969">
        <v>3852</v>
      </c>
      <c r="B3969" s="3" t="s">
        <v>3849</v>
      </c>
      <c r="C3969" s="10" t="s">
        <v>7961</v>
      </c>
      <c r="D3969" s="6">
        <v>10000</v>
      </c>
      <c r="E3969" s="8">
        <v>20</v>
      </c>
      <c r="F3969" t="s">
        <v>8220</v>
      </c>
      <c r="G3969" t="s">
        <v>8223</v>
      </c>
      <c r="H3969" t="s">
        <v>8245</v>
      </c>
      <c r="I3969">
        <v>1427427276</v>
      </c>
      <c r="J3969">
        <v>1425270876</v>
      </c>
      <c r="K3969" t="b">
        <v>0</v>
      </c>
      <c r="L3969">
        <v>2</v>
      </c>
      <c r="M3969" t="b">
        <v>0</v>
      </c>
      <c r="N3969" t="s">
        <v>8269</v>
      </c>
      <c r="O3969" s="12">
        <f t="shared" si="305"/>
        <v>0</v>
      </c>
      <c r="P3969">
        <f t="shared" si="306"/>
        <v>10</v>
      </c>
      <c r="Q3969" s="14" t="s">
        <v>8308</v>
      </c>
      <c r="R3969" t="s">
        <v>8309</v>
      </c>
      <c r="S3969" s="20">
        <f t="shared" si="307"/>
        <v>42065.190694444449</v>
      </c>
      <c r="T3969" s="20">
        <f t="shared" si="308"/>
        <v>42090.149027777778</v>
      </c>
      <c r="U3969">
        <f t="shared" si="309"/>
        <v>2015</v>
      </c>
    </row>
    <row r="3970" spans="1:21" ht="45" hidden="1" x14ac:dyDescent="0.25">
      <c r="A3970">
        <v>3899</v>
      </c>
      <c r="B3970" s="3" t="s">
        <v>3896</v>
      </c>
      <c r="C3970" s="10" t="s">
        <v>8007</v>
      </c>
      <c r="D3970" s="6">
        <v>10000</v>
      </c>
      <c r="E3970" s="8">
        <v>125</v>
      </c>
      <c r="F3970" t="s">
        <v>8220</v>
      </c>
      <c r="G3970" t="s">
        <v>8223</v>
      </c>
      <c r="H3970" t="s">
        <v>8245</v>
      </c>
      <c r="I3970">
        <v>1407868561</v>
      </c>
      <c r="J3970">
        <v>1406140561</v>
      </c>
      <c r="K3970" t="b">
        <v>0</v>
      </c>
      <c r="L3970">
        <v>2</v>
      </c>
      <c r="M3970" t="b">
        <v>0</v>
      </c>
      <c r="N3970" t="s">
        <v>8269</v>
      </c>
      <c r="O3970" s="12">
        <f t="shared" ref="O3970:O4033" si="310">ROUND(E3970/D3970*100,0)</f>
        <v>1</v>
      </c>
      <c r="P3970">
        <f t="shared" ref="P3970:P4033" si="311">IFERROR(ROUND(E3970/L3970,2),0)</f>
        <v>62.5</v>
      </c>
      <c r="Q3970" s="14" t="s">
        <v>8308</v>
      </c>
      <c r="R3970" t="s">
        <v>8309</v>
      </c>
      <c r="S3970" s="20">
        <f t="shared" ref="S3970:S4033" si="312">(((J3970/60)/60)/24)+DATE(1970,1,1)</f>
        <v>41843.775011574071</v>
      </c>
      <c r="T3970" s="20">
        <f t="shared" ref="T3970:T4033" si="313">(((I3970/60)/60)/24)+DATE(1970,1,1)</f>
        <v>41863.775011574071</v>
      </c>
      <c r="U3970">
        <f t="shared" si="309"/>
        <v>2014</v>
      </c>
    </row>
    <row r="3971" spans="1:21" ht="30" hidden="1" x14ac:dyDescent="0.25">
      <c r="A3971">
        <v>3904</v>
      </c>
      <c r="B3971" s="3" t="s">
        <v>3901</v>
      </c>
      <c r="C3971" s="10" t="s">
        <v>8012</v>
      </c>
      <c r="D3971" s="6">
        <v>10000</v>
      </c>
      <c r="E3971" s="8">
        <v>3</v>
      </c>
      <c r="F3971" t="s">
        <v>8220</v>
      </c>
      <c r="G3971" t="s">
        <v>8223</v>
      </c>
      <c r="H3971" t="s">
        <v>8245</v>
      </c>
      <c r="I3971">
        <v>1429074240</v>
      </c>
      <c r="J3971">
        <v>1427866200</v>
      </c>
      <c r="K3971" t="b">
        <v>0</v>
      </c>
      <c r="L3971">
        <v>2</v>
      </c>
      <c r="M3971" t="b">
        <v>0</v>
      </c>
      <c r="N3971" t="s">
        <v>8269</v>
      </c>
      <c r="O3971" s="12">
        <f t="shared" si="310"/>
        <v>0</v>
      </c>
      <c r="P3971">
        <f t="shared" si="311"/>
        <v>1.5</v>
      </c>
      <c r="Q3971" s="14" t="s">
        <v>8308</v>
      </c>
      <c r="R3971" t="s">
        <v>8309</v>
      </c>
      <c r="S3971" s="20">
        <f t="shared" si="312"/>
        <v>42095.229166666672</v>
      </c>
      <c r="T3971" s="20">
        <f t="shared" si="313"/>
        <v>42109.211111111115</v>
      </c>
      <c r="U3971">
        <f t="shared" ref="U3971:U4034" si="314">YEAR(S3971)</f>
        <v>2015</v>
      </c>
    </row>
    <row r="3972" spans="1:21" ht="45" hidden="1" x14ac:dyDescent="0.25">
      <c r="A3972">
        <v>3913</v>
      </c>
      <c r="B3972" s="3" t="s">
        <v>3910</v>
      </c>
      <c r="C3972" s="10" t="s">
        <v>8021</v>
      </c>
      <c r="D3972" s="6">
        <v>10000</v>
      </c>
      <c r="E3972" s="8">
        <v>1000</v>
      </c>
      <c r="F3972" t="s">
        <v>8220</v>
      </c>
      <c r="G3972" t="s">
        <v>8223</v>
      </c>
      <c r="H3972" t="s">
        <v>8245</v>
      </c>
      <c r="I3972">
        <v>1448863449</v>
      </c>
      <c r="J3972">
        <v>1446267849</v>
      </c>
      <c r="K3972" t="b">
        <v>0</v>
      </c>
      <c r="L3972">
        <v>7</v>
      </c>
      <c r="M3972" t="b">
        <v>0</v>
      </c>
      <c r="N3972" t="s">
        <v>8269</v>
      </c>
      <c r="O3972" s="12">
        <f t="shared" si="310"/>
        <v>10</v>
      </c>
      <c r="P3972">
        <f t="shared" si="311"/>
        <v>142.86000000000001</v>
      </c>
      <c r="Q3972" s="14" t="s">
        <v>8308</v>
      </c>
      <c r="R3972" t="s">
        <v>8309</v>
      </c>
      <c r="S3972" s="20">
        <f t="shared" si="312"/>
        <v>42308.211215277777</v>
      </c>
      <c r="T3972" s="20">
        <f t="shared" si="313"/>
        <v>42338.252881944441</v>
      </c>
      <c r="U3972">
        <f t="shared" si="314"/>
        <v>2015</v>
      </c>
    </row>
    <row r="3973" spans="1:21" ht="45" hidden="1" x14ac:dyDescent="0.25">
      <c r="A3973">
        <v>3992</v>
      </c>
      <c r="B3973" s="3" t="s">
        <v>3988</v>
      </c>
      <c r="C3973" s="10" t="s">
        <v>8098</v>
      </c>
      <c r="D3973" s="6">
        <v>10000</v>
      </c>
      <c r="E3973" s="8">
        <v>541</v>
      </c>
      <c r="F3973" t="s">
        <v>8220</v>
      </c>
      <c r="G3973" t="s">
        <v>8223</v>
      </c>
      <c r="H3973" t="s">
        <v>8245</v>
      </c>
      <c r="I3973">
        <v>1449876859</v>
      </c>
      <c r="J3973">
        <v>1444689259</v>
      </c>
      <c r="K3973" t="b">
        <v>0</v>
      </c>
      <c r="L3973">
        <v>9</v>
      </c>
      <c r="M3973" t="b">
        <v>0</v>
      </c>
      <c r="N3973" t="s">
        <v>8269</v>
      </c>
      <c r="O3973" s="12">
        <f t="shared" si="310"/>
        <v>5</v>
      </c>
      <c r="P3973">
        <f t="shared" si="311"/>
        <v>60.11</v>
      </c>
      <c r="Q3973" s="14" t="s">
        <v>8308</v>
      </c>
      <c r="R3973" t="s">
        <v>8309</v>
      </c>
      <c r="S3973" s="20">
        <f t="shared" si="312"/>
        <v>42289.94049768518</v>
      </c>
      <c r="T3973" s="20">
        <f t="shared" si="313"/>
        <v>42349.982164351852</v>
      </c>
      <c r="U3973">
        <f t="shared" si="314"/>
        <v>2015</v>
      </c>
    </row>
    <row r="3974" spans="1:21" ht="60" hidden="1" x14ac:dyDescent="0.25">
      <c r="A3974">
        <v>4017</v>
      </c>
      <c r="B3974" s="3" t="s">
        <v>4013</v>
      </c>
      <c r="C3974" s="10" t="s">
        <v>8122</v>
      </c>
      <c r="D3974" s="6">
        <v>10000</v>
      </c>
      <c r="E3974" s="8">
        <v>105</v>
      </c>
      <c r="F3974" t="s">
        <v>8220</v>
      </c>
      <c r="G3974" t="s">
        <v>8223</v>
      </c>
      <c r="H3974" t="s">
        <v>8245</v>
      </c>
      <c r="I3974">
        <v>1409846874</v>
      </c>
      <c r="J3974">
        <v>1407254874</v>
      </c>
      <c r="K3974" t="b">
        <v>0</v>
      </c>
      <c r="L3974">
        <v>2</v>
      </c>
      <c r="M3974" t="b">
        <v>0</v>
      </c>
      <c r="N3974" t="s">
        <v>8269</v>
      </c>
      <c r="O3974" s="12">
        <f t="shared" si="310"/>
        <v>1</v>
      </c>
      <c r="P3974">
        <f t="shared" si="311"/>
        <v>52.5</v>
      </c>
      <c r="Q3974" s="14" t="s">
        <v>8308</v>
      </c>
      <c r="R3974" t="s">
        <v>8309</v>
      </c>
      <c r="S3974" s="20">
        <f t="shared" si="312"/>
        <v>41856.672152777777</v>
      </c>
      <c r="T3974" s="20">
        <f t="shared" si="313"/>
        <v>41886.672152777777</v>
      </c>
      <c r="U3974">
        <f t="shared" si="314"/>
        <v>2014</v>
      </c>
    </row>
    <row r="3975" spans="1:21" ht="30" hidden="1" x14ac:dyDescent="0.25">
      <c r="A3975">
        <v>4035</v>
      </c>
      <c r="B3975" s="3" t="s">
        <v>4031</v>
      </c>
      <c r="C3975" s="10" t="s">
        <v>8140</v>
      </c>
      <c r="D3975" s="6">
        <v>10000</v>
      </c>
      <c r="E3975" s="8">
        <v>3685</v>
      </c>
      <c r="F3975" t="s">
        <v>8220</v>
      </c>
      <c r="G3975" t="s">
        <v>8223</v>
      </c>
      <c r="H3975" t="s">
        <v>8245</v>
      </c>
      <c r="I3975">
        <v>1413925887</v>
      </c>
      <c r="J3975">
        <v>1411333887</v>
      </c>
      <c r="K3975" t="b">
        <v>0</v>
      </c>
      <c r="L3975">
        <v>25</v>
      </c>
      <c r="M3975" t="b">
        <v>0</v>
      </c>
      <c r="N3975" t="s">
        <v>8269</v>
      </c>
      <c r="O3975" s="12">
        <f t="shared" si="310"/>
        <v>37</v>
      </c>
      <c r="P3975">
        <f t="shared" si="311"/>
        <v>147.4</v>
      </c>
      <c r="Q3975" s="14" t="s">
        <v>8308</v>
      </c>
      <c r="R3975" t="s">
        <v>8309</v>
      </c>
      <c r="S3975" s="20">
        <f t="shared" si="312"/>
        <v>41903.882951388885</v>
      </c>
      <c r="T3975" s="20">
        <f t="shared" si="313"/>
        <v>41933.882951388885</v>
      </c>
      <c r="U3975">
        <f t="shared" si="314"/>
        <v>2014</v>
      </c>
    </row>
    <row r="3976" spans="1:21" ht="60" hidden="1" x14ac:dyDescent="0.25">
      <c r="A3976">
        <v>3974</v>
      </c>
      <c r="B3976" s="3" t="s">
        <v>3971</v>
      </c>
      <c r="C3976" s="10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310"/>
        <v>32</v>
      </c>
      <c r="P3976">
        <f t="shared" si="311"/>
        <v>29.09</v>
      </c>
      <c r="Q3976" s="14" t="s">
        <v>8308</v>
      </c>
      <c r="R3976" t="s">
        <v>8309</v>
      </c>
      <c r="S3976" s="20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60" hidden="1" x14ac:dyDescent="0.25">
      <c r="A3977">
        <v>4042</v>
      </c>
      <c r="B3977" s="3" t="s">
        <v>4038</v>
      </c>
      <c r="C3977" s="10" t="s">
        <v>8146</v>
      </c>
      <c r="D3977" s="6">
        <v>10000</v>
      </c>
      <c r="E3977" s="8">
        <v>21</v>
      </c>
      <c r="F3977" t="s">
        <v>8220</v>
      </c>
      <c r="G3977" t="s">
        <v>8223</v>
      </c>
      <c r="H3977" t="s">
        <v>8245</v>
      </c>
      <c r="I3977">
        <v>1421781360</v>
      </c>
      <c r="J3977">
        <v>1419213664</v>
      </c>
      <c r="K3977" t="b">
        <v>0</v>
      </c>
      <c r="L3977">
        <v>3</v>
      </c>
      <c r="M3977" t="b">
        <v>0</v>
      </c>
      <c r="N3977" t="s">
        <v>8269</v>
      </c>
      <c r="O3977" s="12">
        <f t="shared" si="310"/>
        <v>0</v>
      </c>
      <c r="P3977">
        <f t="shared" si="311"/>
        <v>7</v>
      </c>
      <c r="Q3977" s="14" t="s">
        <v>8308</v>
      </c>
      <c r="R3977" t="s">
        <v>8309</v>
      </c>
      <c r="S3977" s="20">
        <f t="shared" si="312"/>
        <v>41995.084074074075</v>
      </c>
      <c r="T3977" s="20">
        <f t="shared" si="313"/>
        <v>42024.802777777775</v>
      </c>
      <c r="U3977">
        <f t="shared" si="314"/>
        <v>2014</v>
      </c>
    </row>
    <row r="3978" spans="1:21" ht="60" x14ac:dyDescent="0.25">
      <c r="A3978">
        <v>3620</v>
      </c>
      <c r="B3978" s="3" t="s">
        <v>3618</v>
      </c>
      <c r="C3978" s="10" t="s">
        <v>7730</v>
      </c>
      <c r="D3978" s="6">
        <v>10500</v>
      </c>
      <c r="E3978" s="8">
        <v>11045</v>
      </c>
      <c r="F3978" t="s">
        <v>8218</v>
      </c>
      <c r="G3978" t="s">
        <v>8223</v>
      </c>
      <c r="H3978" t="s">
        <v>8245</v>
      </c>
      <c r="I3978">
        <v>1425528000</v>
      </c>
      <c r="J3978">
        <v>1422916261</v>
      </c>
      <c r="K3978" t="b">
        <v>0</v>
      </c>
      <c r="L3978">
        <v>197</v>
      </c>
      <c r="M3978" t="b">
        <v>1</v>
      </c>
      <c r="N3978" t="s">
        <v>8269</v>
      </c>
      <c r="O3978" s="12">
        <f t="shared" si="310"/>
        <v>105</v>
      </c>
      <c r="P3978">
        <f t="shared" si="311"/>
        <v>56.07</v>
      </c>
      <c r="Q3978" s="14" t="s">
        <v>8308</v>
      </c>
      <c r="R3978" t="s">
        <v>8309</v>
      </c>
      <c r="S3978" s="20">
        <f t="shared" si="312"/>
        <v>42037.938206018516</v>
      </c>
      <c r="T3978" s="20">
        <f t="shared" si="313"/>
        <v>42068.166666666672</v>
      </c>
      <c r="U3978">
        <f t="shared" si="314"/>
        <v>2015</v>
      </c>
    </row>
    <row r="3979" spans="1:21" ht="45" hidden="1" x14ac:dyDescent="0.25">
      <c r="A3979">
        <v>3847</v>
      </c>
      <c r="B3979" s="3" t="s">
        <v>3844</v>
      </c>
      <c r="C3979" s="10" t="s">
        <v>7956</v>
      </c>
      <c r="D3979" s="6">
        <v>10500</v>
      </c>
      <c r="E3979" s="8">
        <v>1697</v>
      </c>
      <c r="F3979" t="s">
        <v>8220</v>
      </c>
      <c r="G3979" t="s">
        <v>8223</v>
      </c>
      <c r="H3979" t="s">
        <v>8245</v>
      </c>
      <c r="I3979">
        <v>1437283391</v>
      </c>
      <c r="J3979">
        <v>1433395391</v>
      </c>
      <c r="K3979" t="b">
        <v>1</v>
      </c>
      <c r="L3979">
        <v>9</v>
      </c>
      <c r="M3979" t="b">
        <v>0</v>
      </c>
      <c r="N3979" t="s">
        <v>8269</v>
      </c>
      <c r="O3979" s="12">
        <f t="shared" si="310"/>
        <v>16</v>
      </c>
      <c r="P3979">
        <f t="shared" si="311"/>
        <v>188.56</v>
      </c>
      <c r="Q3979" s="14" t="s">
        <v>8308</v>
      </c>
      <c r="R3979" t="s">
        <v>8309</v>
      </c>
      <c r="S3979" s="20">
        <f t="shared" si="312"/>
        <v>42159.224432870367</v>
      </c>
      <c r="T3979" s="20">
        <f t="shared" si="313"/>
        <v>42204.224432870367</v>
      </c>
      <c r="U3979">
        <f t="shared" si="314"/>
        <v>2015</v>
      </c>
    </row>
    <row r="3980" spans="1:21" ht="30" hidden="1" x14ac:dyDescent="0.25">
      <c r="A3980">
        <v>3854</v>
      </c>
      <c r="B3980" s="3" t="s">
        <v>3851</v>
      </c>
      <c r="C3980" s="10" t="s">
        <v>7963</v>
      </c>
      <c r="D3980" s="6">
        <v>11000</v>
      </c>
      <c r="E3980" s="8">
        <v>1788</v>
      </c>
      <c r="F3980" t="s">
        <v>8220</v>
      </c>
      <c r="G3980" t="s">
        <v>8223</v>
      </c>
      <c r="H3980" t="s">
        <v>8245</v>
      </c>
      <c r="I3980">
        <v>1431206058</v>
      </c>
      <c r="J3980">
        <v>1428614058</v>
      </c>
      <c r="K3980" t="b">
        <v>0</v>
      </c>
      <c r="L3980">
        <v>20</v>
      </c>
      <c r="M3980" t="b">
        <v>0</v>
      </c>
      <c r="N3980" t="s">
        <v>8269</v>
      </c>
      <c r="O3980" s="12">
        <f t="shared" si="310"/>
        <v>16</v>
      </c>
      <c r="P3980">
        <f t="shared" si="311"/>
        <v>89.4</v>
      </c>
      <c r="Q3980" s="14" t="s">
        <v>8308</v>
      </c>
      <c r="R3980" t="s">
        <v>8309</v>
      </c>
      <c r="S3980" s="20">
        <f t="shared" si="312"/>
        <v>42103.884930555556</v>
      </c>
      <c r="T3980" s="20">
        <f t="shared" si="313"/>
        <v>42133.884930555556</v>
      </c>
      <c r="U3980">
        <f t="shared" si="314"/>
        <v>2015</v>
      </c>
    </row>
    <row r="3981" spans="1:21" ht="60" hidden="1" x14ac:dyDescent="0.25">
      <c r="A3981">
        <v>3979</v>
      </c>
      <c r="B3981" s="3" t="s">
        <v>3976</v>
      </c>
      <c r="C3981" s="10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310"/>
        <v>2</v>
      </c>
      <c r="P3981">
        <f t="shared" si="311"/>
        <v>18.329999999999998</v>
      </c>
      <c r="Q3981" s="14" t="s">
        <v>8308</v>
      </c>
      <c r="R3981" t="s">
        <v>8309</v>
      </c>
      <c r="S3981" s="20">
        <f t="shared" si="312"/>
        <v>42069.903437500005</v>
      </c>
      <c r="T3981" s="20">
        <f t="shared" si="313"/>
        <v>42092.833333333328</v>
      </c>
      <c r="U3981">
        <f t="shared" si="314"/>
        <v>2015</v>
      </c>
    </row>
    <row r="3982" spans="1:21" ht="60" hidden="1" x14ac:dyDescent="0.25">
      <c r="A3982">
        <v>3983</v>
      </c>
      <c r="B3982" s="3" t="s">
        <v>3979</v>
      </c>
      <c r="C3982" s="10" t="s">
        <v>8089</v>
      </c>
      <c r="D3982" s="6">
        <v>11140</v>
      </c>
      <c r="E3982" s="8">
        <v>3877</v>
      </c>
      <c r="F3982" t="s">
        <v>8220</v>
      </c>
      <c r="G3982" t="s">
        <v>8223</v>
      </c>
      <c r="H3982" t="s">
        <v>8245</v>
      </c>
      <c r="I3982">
        <v>1400569140</v>
      </c>
      <c r="J3982">
        <v>1397854356</v>
      </c>
      <c r="K3982" t="b">
        <v>0</v>
      </c>
      <c r="L3982">
        <v>46</v>
      </c>
      <c r="M3982" t="b">
        <v>0</v>
      </c>
      <c r="N3982" t="s">
        <v>8269</v>
      </c>
      <c r="O3982" s="12">
        <f t="shared" si="310"/>
        <v>35</v>
      </c>
      <c r="P3982">
        <f t="shared" si="311"/>
        <v>84.28</v>
      </c>
      <c r="Q3982" s="14" t="s">
        <v>8308</v>
      </c>
      <c r="R3982" t="s">
        <v>8309</v>
      </c>
      <c r="S3982" s="20">
        <f t="shared" si="312"/>
        <v>41747.86986111111</v>
      </c>
      <c r="T3982" s="20">
        <f t="shared" si="313"/>
        <v>41779.290972222225</v>
      </c>
      <c r="U3982">
        <f t="shared" si="314"/>
        <v>2014</v>
      </c>
    </row>
    <row r="3983" spans="1:21" ht="45" hidden="1" x14ac:dyDescent="0.25">
      <c r="A3983">
        <v>2879</v>
      </c>
      <c r="B3983" s="3" t="s">
        <v>2879</v>
      </c>
      <c r="C3983" s="10" t="s">
        <v>6989</v>
      </c>
      <c r="D3983" s="6">
        <v>11200</v>
      </c>
      <c r="E3983" s="8">
        <v>29</v>
      </c>
      <c r="F3983" t="s">
        <v>8220</v>
      </c>
      <c r="G3983" t="s">
        <v>8223</v>
      </c>
      <c r="H3983" t="s">
        <v>8245</v>
      </c>
      <c r="I3983">
        <v>1453310661</v>
      </c>
      <c r="J3983">
        <v>1450718661</v>
      </c>
      <c r="K3983" t="b">
        <v>0</v>
      </c>
      <c r="L3983">
        <v>1</v>
      </c>
      <c r="M3983" t="b">
        <v>0</v>
      </c>
      <c r="N3983" t="s">
        <v>8269</v>
      </c>
      <c r="O3983" s="12">
        <f t="shared" si="310"/>
        <v>0</v>
      </c>
      <c r="P3983">
        <f t="shared" si="311"/>
        <v>29</v>
      </c>
      <c r="Q3983" s="14" t="s">
        <v>8308</v>
      </c>
      <c r="R3983" t="s">
        <v>8309</v>
      </c>
      <c r="S3983" s="20">
        <f t="shared" si="312"/>
        <v>42359.725243055553</v>
      </c>
      <c r="T3983" s="20">
        <f t="shared" si="313"/>
        <v>42389.725243055553</v>
      </c>
      <c r="U3983">
        <f t="shared" si="314"/>
        <v>2015</v>
      </c>
    </row>
    <row r="3984" spans="1:21" ht="60" hidden="1" x14ac:dyDescent="0.25">
      <c r="A3984">
        <v>3982</v>
      </c>
      <c r="B3984" s="3" t="s">
        <v>3978</v>
      </c>
      <c r="C3984" s="10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310"/>
        <v>20</v>
      </c>
      <c r="P3984">
        <f t="shared" si="311"/>
        <v>34</v>
      </c>
      <c r="Q3984" s="14" t="s">
        <v>8308</v>
      </c>
      <c r="R3984" t="s">
        <v>8309</v>
      </c>
      <c r="S3984" s="20">
        <f t="shared" si="312"/>
        <v>42132.809953703705</v>
      </c>
      <c r="T3984" s="20">
        <f t="shared" si="313"/>
        <v>42192.809953703705</v>
      </c>
      <c r="U3984">
        <f t="shared" si="314"/>
        <v>2015</v>
      </c>
    </row>
    <row r="3985" spans="1:21" ht="75" x14ac:dyDescent="0.25">
      <c r="A3985">
        <v>3316</v>
      </c>
      <c r="B3985" s="3" t="s">
        <v>3316</v>
      </c>
      <c r="C3985" s="10" t="s">
        <v>7426</v>
      </c>
      <c r="D3985" s="6">
        <v>11737</v>
      </c>
      <c r="E3985" s="8">
        <v>11747.18</v>
      </c>
      <c r="F3985" t="s">
        <v>8218</v>
      </c>
      <c r="G3985" t="s">
        <v>8223</v>
      </c>
      <c r="H3985" t="s">
        <v>8245</v>
      </c>
      <c r="I3985">
        <v>1407506040</v>
      </c>
      <c r="J3985">
        <v>1404680075</v>
      </c>
      <c r="K3985" t="b">
        <v>0</v>
      </c>
      <c r="L3985">
        <v>125</v>
      </c>
      <c r="M3985" t="b">
        <v>1</v>
      </c>
      <c r="N3985" t="s">
        <v>8269</v>
      </c>
      <c r="O3985" s="12">
        <f t="shared" si="310"/>
        <v>100</v>
      </c>
      <c r="P3985">
        <f t="shared" si="311"/>
        <v>93.98</v>
      </c>
      <c r="Q3985" s="14" t="s">
        <v>8308</v>
      </c>
      <c r="R3985" t="s">
        <v>8309</v>
      </c>
      <c r="S3985" s="20">
        <f t="shared" si="312"/>
        <v>41826.871238425927</v>
      </c>
      <c r="T3985" s="20">
        <f t="shared" si="313"/>
        <v>41859.57916666667</v>
      </c>
      <c r="U3985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10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310"/>
        <v>6</v>
      </c>
      <c r="P3986">
        <f t="shared" si="311"/>
        <v>9.5</v>
      </c>
      <c r="Q3986" s="14" t="s">
        <v>8308</v>
      </c>
      <c r="R3986" t="s">
        <v>8309</v>
      </c>
      <c r="S3986" s="20">
        <f t="shared" si="312"/>
        <v>41920.963472222218</v>
      </c>
      <c r="T3986" s="20">
        <f t="shared" si="313"/>
        <v>41951</v>
      </c>
      <c r="U3986">
        <f t="shared" si="314"/>
        <v>2014</v>
      </c>
    </row>
    <row r="3987" spans="1:21" ht="60" x14ac:dyDescent="0.25">
      <c r="A3987">
        <v>525</v>
      </c>
      <c r="B3987" s="3" t="s">
        <v>526</v>
      </c>
      <c r="C3987" s="10" t="s">
        <v>4635</v>
      </c>
      <c r="D3987" s="6">
        <v>12000</v>
      </c>
      <c r="E3987" s="8">
        <v>12000</v>
      </c>
      <c r="F3987" t="s">
        <v>8218</v>
      </c>
      <c r="G3987" t="s">
        <v>8223</v>
      </c>
      <c r="H3987" t="s">
        <v>8245</v>
      </c>
      <c r="I3987">
        <v>1410601041</v>
      </c>
      <c r="J3987">
        <v>1406713041</v>
      </c>
      <c r="K3987" t="b">
        <v>0</v>
      </c>
      <c r="L3987">
        <v>12</v>
      </c>
      <c r="M3987" t="b">
        <v>1</v>
      </c>
      <c r="N3987" t="s">
        <v>8269</v>
      </c>
      <c r="O3987" s="12">
        <f t="shared" si="310"/>
        <v>100</v>
      </c>
      <c r="P3987">
        <f t="shared" si="311"/>
        <v>1000</v>
      </c>
      <c r="Q3987" s="14" t="s">
        <v>8308</v>
      </c>
      <c r="R3987" t="s">
        <v>8309</v>
      </c>
      <c r="S3987" s="20">
        <f t="shared" si="312"/>
        <v>41850.400937500002</v>
      </c>
      <c r="T3987" s="20">
        <f t="shared" si="313"/>
        <v>41895.400937500002</v>
      </c>
      <c r="U3987">
        <f t="shared" si="314"/>
        <v>2014</v>
      </c>
    </row>
    <row r="3988" spans="1:21" ht="60" hidden="1" x14ac:dyDescent="0.25">
      <c r="A3988">
        <v>3986</v>
      </c>
      <c r="B3988" s="3" t="s">
        <v>3982</v>
      </c>
      <c r="C3988" s="10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310"/>
        <v>10</v>
      </c>
      <c r="P3988">
        <f t="shared" si="311"/>
        <v>37.54</v>
      </c>
      <c r="Q3988" s="14" t="s">
        <v>8308</v>
      </c>
      <c r="R3988" t="s">
        <v>8309</v>
      </c>
      <c r="S3988" s="20">
        <f t="shared" si="312"/>
        <v>42467.548541666663</v>
      </c>
      <c r="T3988" s="20">
        <f t="shared" si="313"/>
        <v>42496.544444444444</v>
      </c>
      <c r="U3988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10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310"/>
        <v>38</v>
      </c>
      <c r="P3989">
        <f t="shared" si="311"/>
        <v>11.62</v>
      </c>
      <c r="Q3989" s="14" t="s">
        <v>8308</v>
      </c>
      <c r="R3989" t="s">
        <v>8309</v>
      </c>
      <c r="S3989" s="20">
        <f t="shared" si="312"/>
        <v>41765.92465277778</v>
      </c>
      <c r="T3989" s="20">
        <f t="shared" si="313"/>
        <v>41775.92465277778</v>
      </c>
      <c r="U3989">
        <f t="shared" si="314"/>
        <v>2014</v>
      </c>
    </row>
    <row r="3990" spans="1:21" ht="60" hidden="1" x14ac:dyDescent="0.25">
      <c r="A3990">
        <v>2880</v>
      </c>
      <c r="B3990" s="3" t="s">
        <v>2880</v>
      </c>
      <c r="C3990" s="10" t="s">
        <v>6990</v>
      </c>
      <c r="D3990" s="6">
        <v>12000</v>
      </c>
      <c r="E3990" s="8">
        <v>2800</v>
      </c>
      <c r="F3990" t="s">
        <v>8220</v>
      </c>
      <c r="G3990" t="s">
        <v>8223</v>
      </c>
      <c r="H3990" t="s">
        <v>8245</v>
      </c>
      <c r="I3990">
        <v>1440090300</v>
      </c>
      <c r="J3990">
        <v>1436305452</v>
      </c>
      <c r="K3990" t="b">
        <v>0</v>
      </c>
      <c r="L3990">
        <v>29</v>
      </c>
      <c r="M3990" t="b">
        <v>0</v>
      </c>
      <c r="N3990" t="s">
        <v>8269</v>
      </c>
      <c r="O3990" s="12">
        <f t="shared" si="310"/>
        <v>23</v>
      </c>
      <c r="P3990">
        <f t="shared" si="311"/>
        <v>96.55</v>
      </c>
      <c r="Q3990" s="14" t="s">
        <v>8308</v>
      </c>
      <c r="R3990" t="s">
        <v>8309</v>
      </c>
      <c r="S3990" s="20">
        <f t="shared" si="312"/>
        <v>42192.905694444446</v>
      </c>
      <c r="T3990" s="20">
        <f t="shared" si="313"/>
        <v>42236.711805555555</v>
      </c>
      <c r="U3990">
        <f t="shared" si="314"/>
        <v>2015</v>
      </c>
    </row>
    <row r="3991" spans="1:21" ht="60" hidden="1" x14ac:dyDescent="0.25">
      <c r="A3991">
        <v>2897</v>
      </c>
      <c r="B3991" s="3" t="s">
        <v>2897</v>
      </c>
      <c r="C3991" s="10" t="s">
        <v>7007</v>
      </c>
      <c r="D3991" s="6">
        <v>12000</v>
      </c>
      <c r="E3991" s="8">
        <v>550</v>
      </c>
      <c r="F3991" t="s">
        <v>8220</v>
      </c>
      <c r="G3991" t="s">
        <v>8223</v>
      </c>
      <c r="H3991" t="s">
        <v>8245</v>
      </c>
      <c r="I3991">
        <v>1444577345</v>
      </c>
      <c r="J3991">
        <v>1441985458</v>
      </c>
      <c r="K3991" t="b">
        <v>0</v>
      </c>
      <c r="L3991">
        <v>3</v>
      </c>
      <c r="M3991" t="b">
        <v>0</v>
      </c>
      <c r="N3991" t="s">
        <v>8269</v>
      </c>
      <c r="O3991" s="12">
        <f t="shared" si="310"/>
        <v>5</v>
      </c>
      <c r="P3991">
        <f t="shared" si="311"/>
        <v>183.33</v>
      </c>
      <c r="Q3991" s="14" t="s">
        <v>8308</v>
      </c>
      <c r="R3991" t="s">
        <v>8309</v>
      </c>
      <c r="S3991" s="20">
        <f t="shared" si="312"/>
        <v>42258.646504629629</v>
      </c>
      <c r="T3991" s="20">
        <f t="shared" si="313"/>
        <v>42288.645196759258</v>
      </c>
      <c r="U3991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10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310"/>
        <v>4</v>
      </c>
      <c r="P3992">
        <f t="shared" si="311"/>
        <v>23</v>
      </c>
      <c r="Q3992" s="14" t="s">
        <v>8308</v>
      </c>
      <c r="R3992" t="s">
        <v>8309</v>
      </c>
      <c r="S3992" s="20">
        <f t="shared" si="312"/>
        <v>42401.672372685185</v>
      </c>
      <c r="T3992" s="20">
        <f t="shared" si="313"/>
        <v>42431.672372685185</v>
      </c>
      <c r="U3992">
        <f t="shared" si="314"/>
        <v>2016</v>
      </c>
    </row>
    <row r="3993" spans="1:21" ht="30" x14ac:dyDescent="0.25">
      <c r="A3993">
        <v>3248</v>
      </c>
      <c r="B3993" s="3" t="s">
        <v>3248</v>
      </c>
      <c r="C3993" s="10" t="s">
        <v>7358</v>
      </c>
      <c r="D3993" s="6">
        <v>12000</v>
      </c>
      <c r="E3993" s="8">
        <v>12095</v>
      </c>
      <c r="F3993" t="s">
        <v>8218</v>
      </c>
      <c r="G3993" t="s">
        <v>8223</v>
      </c>
      <c r="H3993" t="s">
        <v>8245</v>
      </c>
      <c r="I3993">
        <v>1428178757</v>
      </c>
      <c r="J3993">
        <v>1425590357</v>
      </c>
      <c r="K3993" t="b">
        <v>1</v>
      </c>
      <c r="L3993">
        <v>200</v>
      </c>
      <c r="M3993" t="b">
        <v>1</v>
      </c>
      <c r="N3993" t="s">
        <v>8269</v>
      </c>
      <c r="O3993" s="12">
        <f t="shared" si="310"/>
        <v>101</v>
      </c>
      <c r="P3993">
        <f t="shared" si="311"/>
        <v>60.48</v>
      </c>
      <c r="Q3993" s="14" t="s">
        <v>8308</v>
      </c>
      <c r="R3993" t="s">
        <v>8309</v>
      </c>
      <c r="S3993" s="20">
        <f t="shared" si="312"/>
        <v>42068.888391203705</v>
      </c>
      <c r="T3993" s="20">
        <f t="shared" si="313"/>
        <v>42098.846724537041</v>
      </c>
      <c r="U3993">
        <f t="shared" si="314"/>
        <v>2015</v>
      </c>
    </row>
    <row r="3994" spans="1:21" ht="45" x14ac:dyDescent="0.25">
      <c r="A3994">
        <v>3677</v>
      </c>
      <c r="B3994" s="3" t="s">
        <v>3674</v>
      </c>
      <c r="C3994" s="10" t="s">
        <v>7787</v>
      </c>
      <c r="D3994" s="6">
        <v>12000</v>
      </c>
      <c r="E3994" s="8">
        <v>12348.5</v>
      </c>
      <c r="F3994" t="s">
        <v>8218</v>
      </c>
      <c r="G3994" t="s">
        <v>8223</v>
      </c>
      <c r="H3994" t="s">
        <v>8245</v>
      </c>
      <c r="I3994">
        <v>1404359940</v>
      </c>
      <c r="J3994">
        <v>1402580818</v>
      </c>
      <c r="K3994" t="b">
        <v>0</v>
      </c>
      <c r="L3994">
        <v>199</v>
      </c>
      <c r="M3994" t="b">
        <v>1</v>
      </c>
      <c r="N3994" t="s">
        <v>8269</v>
      </c>
      <c r="O3994" s="12">
        <f t="shared" si="310"/>
        <v>103</v>
      </c>
      <c r="P3994">
        <f t="shared" si="311"/>
        <v>62.05</v>
      </c>
      <c r="Q3994" s="14" t="s">
        <v>8308</v>
      </c>
      <c r="R3994" t="s">
        <v>8309</v>
      </c>
      <c r="S3994" s="20">
        <f t="shared" si="312"/>
        <v>41802.574282407404</v>
      </c>
      <c r="T3994" s="20">
        <f t="shared" si="313"/>
        <v>41823.165972222225</v>
      </c>
      <c r="U3994">
        <f t="shared" si="314"/>
        <v>2014</v>
      </c>
    </row>
    <row r="3995" spans="1:21" ht="60" hidden="1" x14ac:dyDescent="0.25">
      <c r="A3995">
        <v>3932</v>
      </c>
      <c r="B3995" s="3" t="s">
        <v>3929</v>
      </c>
      <c r="C3995" s="10" t="s">
        <v>8040</v>
      </c>
      <c r="D3995" s="6">
        <v>12000</v>
      </c>
      <c r="E3995" s="8">
        <v>1</v>
      </c>
      <c r="F3995" t="s">
        <v>8220</v>
      </c>
      <c r="G3995" t="s">
        <v>8223</v>
      </c>
      <c r="H3995" t="s">
        <v>8245</v>
      </c>
      <c r="I3995">
        <v>1458097364</v>
      </c>
      <c r="J3995">
        <v>1455508964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310"/>
        <v>0</v>
      </c>
      <c r="P3995">
        <f t="shared" si="311"/>
        <v>1</v>
      </c>
      <c r="Q3995" s="14" t="s">
        <v>8308</v>
      </c>
      <c r="R3995" t="s">
        <v>8309</v>
      </c>
      <c r="S3995" s="20">
        <f t="shared" si="312"/>
        <v>42415.168564814812</v>
      </c>
      <c r="T3995" s="20">
        <f t="shared" si="313"/>
        <v>42445.126898148148</v>
      </c>
      <c r="U3995">
        <f t="shared" si="314"/>
        <v>2016</v>
      </c>
    </row>
    <row r="3996" spans="1:21" ht="30" x14ac:dyDescent="0.25">
      <c r="A3996">
        <v>3262</v>
      </c>
      <c r="B3996" s="3" t="s">
        <v>3262</v>
      </c>
      <c r="C3996" s="10" t="s">
        <v>7372</v>
      </c>
      <c r="D3996" s="6">
        <v>12200</v>
      </c>
      <c r="E3996" s="8">
        <v>12571</v>
      </c>
      <c r="F3996" t="s">
        <v>8218</v>
      </c>
      <c r="G3996" t="s">
        <v>8223</v>
      </c>
      <c r="H3996" t="s">
        <v>8245</v>
      </c>
      <c r="I3996">
        <v>1419220800</v>
      </c>
      <c r="J3996">
        <v>1416555262</v>
      </c>
      <c r="K3996" t="b">
        <v>1</v>
      </c>
      <c r="L3996">
        <v>134</v>
      </c>
      <c r="M3996" t="b">
        <v>1</v>
      </c>
      <c r="N3996" t="s">
        <v>8269</v>
      </c>
      <c r="O3996" s="12">
        <f t="shared" si="310"/>
        <v>103</v>
      </c>
      <c r="P3996">
        <f t="shared" si="311"/>
        <v>93.81</v>
      </c>
      <c r="Q3996" s="14" t="s">
        <v>8308</v>
      </c>
      <c r="R3996" t="s">
        <v>8309</v>
      </c>
      <c r="S3996" s="20">
        <f t="shared" si="312"/>
        <v>41964.315532407403</v>
      </c>
      <c r="T3996" s="20">
        <f t="shared" si="313"/>
        <v>41995.166666666672</v>
      </c>
      <c r="U3996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10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310"/>
        <v>35</v>
      </c>
      <c r="P3997">
        <f t="shared" si="311"/>
        <v>17.5</v>
      </c>
      <c r="Q3997" s="14" t="s">
        <v>8308</v>
      </c>
      <c r="R3997" t="s">
        <v>8309</v>
      </c>
      <c r="S3997" s="20">
        <f t="shared" si="312"/>
        <v>42019.683761574073</v>
      </c>
      <c r="T3997" s="20">
        <f t="shared" si="313"/>
        <v>42049.477083333331</v>
      </c>
      <c r="U3997">
        <f t="shared" si="314"/>
        <v>2015</v>
      </c>
    </row>
    <row r="3998" spans="1:21" ht="45" hidden="1" x14ac:dyDescent="0.25">
      <c r="A3998">
        <v>2862</v>
      </c>
      <c r="B3998" s="3" t="s">
        <v>2862</v>
      </c>
      <c r="C3998" s="10" t="s">
        <v>6972</v>
      </c>
      <c r="D3998" s="6">
        <v>12700</v>
      </c>
      <c r="E3998" s="8">
        <v>55</v>
      </c>
      <c r="F3998" t="s">
        <v>8220</v>
      </c>
      <c r="G3998" t="s">
        <v>8223</v>
      </c>
      <c r="H3998" t="s">
        <v>8245</v>
      </c>
      <c r="I3998">
        <v>1403636229</v>
      </c>
      <c r="J3998">
        <v>1401044229</v>
      </c>
      <c r="K3998" t="b">
        <v>0</v>
      </c>
      <c r="L3998">
        <v>3</v>
      </c>
      <c r="M3998" t="b">
        <v>0</v>
      </c>
      <c r="N3998" t="s">
        <v>8269</v>
      </c>
      <c r="O3998" s="12">
        <f t="shared" si="310"/>
        <v>0</v>
      </c>
      <c r="P3998">
        <f t="shared" si="311"/>
        <v>18.329999999999998</v>
      </c>
      <c r="Q3998" s="14" t="s">
        <v>8308</v>
      </c>
      <c r="R3998" t="s">
        <v>8309</v>
      </c>
      <c r="S3998" s="20">
        <f t="shared" si="312"/>
        <v>41784.789687500001</v>
      </c>
      <c r="T3998" s="20">
        <f t="shared" si="313"/>
        <v>41814.789687500001</v>
      </c>
      <c r="U3998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10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310"/>
        <v>0</v>
      </c>
      <c r="P3999">
        <f t="shared" si="311"/>
        <v>0</v>
      </c>
      <c r="Q3999" s="14" t="s">
        <v>8308</v>
      </c>
      <c r="R3999" t="s">
        <v>8309</v>
      </c>
      <c r="S3999" s="20">
        <f t="shared" si="312"/>
        <v>42069.391446759255</v>
      </c>
      <c r="T3999" s="20">
        <f t="shared" si="313"/>
        <v>42099.349780092598</v>
      </c>
      <c r="U3999">
        <f t="shared" si="314"/>
        <v>2015</v>
      </c>
    </row>
    <row r="4000" spans="1:21" ht="45" x14ac:dyDescent="0.25">
      <c r="A4000">
        <v>3163</v>
      </c>
      <c r="B4000" s="3" t="s">
        <v>3163</v>
      </c>
      <c r="C4000" s="10" t="s">
        <v>7273</v>
      </c>
      <c r="D4000" s="6">
        <v>13000</v>
      </c>
      <c r="E4000" s="8">
        <v>14450</v>
      </c>
      <c r="F4000" t="s">
        <v>8218</v>
      </c>
      <c r="G4000" t="s">
        <v>8223</v>
      </c>
      <c r="H4000" t="s">
        <v>8245</v>
      </c>
      <c r="I4000">
        <v>1402855525</v>
      </c>
      <c r="J4000">
        <v>1400263525</v>
      </c>
      <c r="K4000" t="b">
        <v>1</v>
      </c>
      <c r="L4000">
        <v>72</v>
      </c>
      <c r="M4000" t="b">
        <v>1</v>
      </c>
      <c r="N4000" t="s">
        <v>8269</v>
      </c>
      <c r="O4000" s="12">
        <f t="shared" si="310"/>
        <v>111</v>
      </c>
      <c r="P4000">
        <f t="shared" si="311"/>
        <v>200.69</v>
      </c>
      <c r="Q4000" s="14" t="s">
        <v>8308</v>
      </c>
      <c r="R4000" t="s">
        <v>8309</v>
      </c>
      <c r="S4000" s="20">
        <f t="shared" si="312"/>
        <v>41775.753761574073</v>
      </c>
      <c r="T4000" s="20">
        <f t="shared" si="313"/>
        <v>41805.753761574073</v>
      </c>
      <c r="U4000">
        <f t="shared" si="314"/>
        <v>2014</v>
      </c>
    </row>
    <row r="4001" spans="1:21" ht="60" hidden="1" x14ac:dyDescent="0.25">
      <c r="A4001">
        <v>3848</v>
      </c>
      <c r="B4001" s="3" t="s">
        <v>3845</v>
      </c>
      <c r="C4001" s="10" t="s">
        <v>7957</v>
      </c>
      <c r="D4001" s="6">
        <v>13000</v>
      </c>
      <c r="E4001" s="8">
        <v>2129</v>
      </c>
      <c r="F4001" t="s">
        <v>8220</v>
      </c>
      <c r="G4001" t="s">
        <v>8223</v>
      </c>
      <c r="H4001" t="s">
        <v>8245</v>
      </c>
      <c r="I4001">
        <v>1445196989</v>
      </c>
      <c r="J4001">
        <v>1442604989</v>
      </c>
      <c r="K4001" t="b">
        <v>1</v>
      </c>
      <c r="L4001">
        <v>43</v>
      </c>
      <c r="M4001" t="b">
        <v>0</v>
      </c>
      <c r="N4001" t="s">
        <v>8269</v>
      </c>
      <c r="O4001" s="12">
        <f t="shared" si="310"/>
        <v>16</v>
      </c>
      <c r="P4001">
        <f t="shared" si="311"/>
        <v>49.51</v>
      </c>
      <c r="Q4001" s="14" t="s">
        <v>8308</v>
      </c>
      <c r="R4001" t="s">
        <v>8309</v>
      </c>
      <c r="S4001" s="20">
        <f t="shared" si="312"/>
        <v>42265.817002314812</v>
      </c>
      <c r="T4001" s="20">
        <f t="shared" si="313"/>
        <v>42295.817002314812</v>
      </c>
      <c r="U4001">
        <f t="shared" si="314"/>
        <v>2015</v>
      </c>
    </row>
    <row r="4002" spans="1:21" ht="60" hidden="1" x14ac:dyDescent="0.25">
      <c r="A4002">
        <v>4034</v>
      </c>
      <c r="B4002" s="3" t="s">
        <v>4030</v>
      </c>
      <c r="C4002" s="10" t="s">
        <v>8139</v>
      </c>
      <c r="D4002" s="6">
        <v>13500</v>
      </c>
      <c r="E4002" s="8">
        <v>200</v>
      </c>
      <c r="F4002" t="s">
        <v>8220</v>
      </c>
      <c r="G4002" t="s">
        <v>8223</v>
      </c>
      <c r="H4002" t="s">
        <v>8245</v>
      </c>
      <c r="I4002">
        <v>1428097450</v>
      </c>
      <c r="J4002">
        <v>1425509050</v>
      </c>
      <c r="K4002" t="b">
        <v>0</v>
      </c>
      <c r="L4002">
        <v>2</v>
      </c>
      <c r="M4002" t="b">
        <v>0</v>
      </c>
      <c r="N4002" t="s">
        <v>8269</v>
      </c>
      <c r="O4002" s="12">
        <f t="shared" si="310"/>
        <v>1</v>
      </c>
      <c r="P4002">
        <f t="shared" si="311"/>
        <v>100</v>
      </c>
      <c r="Q4002" s="14" t="s">
        <v>8308</v>
      </c>
      <c r="R4002" t="s">
        <v>8309</v>
      </c>
      <c r="S4002" s="20">
        <f t="shared" si="312"/>
        <v>42067.947337962964</v>
      </c>
      <c r="T4002" s="20">
        <f t="shared" si="313"/>
        <v>42097.905671296292</v>
      </c>
      <c r="U4002">
        <f t="shared" si="314"/>
        <v>2015</v>
      </c>
    </row>
    <row r="4003" spans="1:21" ht="60" hidden="1" x14ac:dyDescent="0.25">
      <c r="A4003">
        <v>4001</v>
      </c>
      <c r="B4003" s="3" t="s">
        <v>3997</v>
      </c>
      <c r="C4003" s="10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310"/>
        <v>38</v>
      </c>
      <c r="P4003">
        <f t="shared" si="311"/>
        <v>32.36</v>
      </c>
      <c r="Q4003" s="14" t="s">
        <v>8308</v>
      </c>
      <c r="R4003" t="s">
        <v>8309</v>
      </c>
      <c r="S4003" s="20">
        <f t="shared" si="312"/>
        <v>42775.964212962965</v>
      </c>
      <c r="T4003" s="20">
        <f t="shared" si="313"/>
        <v>42795.791666666672</v>
      </c>
      <c r="U4003">
        <f t="shared" si="314"/>
        <v>2017</v>
      </c>
    </row>
    <row r="4004" spans="1:21" ht="60" hidden="1" x14ac:dyDescent="0.25">
      <c r="A4004">
        <v>3971</v>
      </c>
      <c r="B4004" s="3" t="s">
        <v>3968</v>
      </c>
      <c r="C4004" s="10" t="s">
        <v>8078</v>
      </c>
      <c r="D4004" s="6">
        <v>14000</v>
      </c>
      <c r="E4004" s="8">
        <v>136</v>
      </c>
      <c r="F4004" t="s">
        <v>8220</v>
      </c>
      <c r="G4004" t="s">
        <v>8223</v>
      </c>
      <c r="H4004" t="s">
        <v>8245</v>
      </c>
      <c r="I4004">
        <v>1405947126</v>
      </c>
      <c r="J4004">
        <v>1403355126</v>
      </c>
      <c r="K4004" t="b">
        <v>0</v>
      </c>
      <c r="L4004">
        <v>6</v>
      </c>
      <c r="M4004" t="b">
        <v>0</v>
      </c>
      <c r="N4004" t="s">
        <v>8269</v>
      </c>
      <c r="O4004" s="12">
        <f t="shared" si="310"/>
        <v>1</v>
      </c>
      <c r="P4004">
        <f t="shared" si="311"/>
        <v>22.67</v>
      </c>
      <c r="Q4004" s="14" t="s">
        <v>8308</v>
      </c>
      <c r="R4004" t="s">
        <v>8309</v>
      </c>
      <c r="S4004" s="20">
        <f t="shared" si="312"/>
        <v>41811.536180555559</v>
      </c>
      <c r="T4004" s="20">
        <f t="shared" si="313"/>
        <v>41841.536180555559</v>
      </c>
      <c r="U4004">
        <f t="shared" si="314"/>
        <v>2014</v>
      </c>
    </row>
    <row r="4005" spans="1:21" ht="60" hidden="1" x14ac:dyDescent="0.25">
      <c r="A4005">
        <v>2912</v>
      </c>
      <c r="B4005" s="3" t="s">
        <v>2912</v>
      </c>
      <c r="C4005" s="10" t="s">
        <v>7022</v>
      </c>
      <c r="D4005" s="6">
        <v>14440</v>
      </c>
      <c r="E4005" s="8">
        <v>2030</v>
      </c>
      <c r="F4005" t="s">
        <v>8220</v>
      </c>
      <c r="G4005" t="s">
        <v>8223</v>
      </c>
      <c r="H4005" t="s">
        <v>8245</v>
      </c>
      <c r="I4005">
        <v>1452827374</v>
      </c>
      <c r="J4005">
        <v>1450235374</v>
      </c>
      <c r="K4005" t="b">
        <v>0</v>
      </c>
      <c r="L4005">
        <v>26</v>
      </c>
      <c r="M4005" t="b">
        <v>0</v>
      </c>
      <c r="N4005" t="s">
        <v>8269</v>
      </c>
      <c r="O4005" s="12">
        <f t="shared" si="310"/>
        <v>14</v>
      </c>
      <c r="P4005">
        <f t="shared" si="311"/>
        <v>78.08</v>
      </c>
      <c r="Q4005" s="14" t="s">
        <v>8308</v>
      </c>
      <c r="R4005" t="s">
        <v>8309</v>
      </c>
      <c r="S4005" s="20">
        <f t="shared" si="312"/>
        <v>42354.131643518514</v>
      </c>
      <c r="T4005" s="20">
        <f t="shared" si="313"/>
        <v>42384.131643518514</v>
      </c>
      <c r="U4005">
        <f t="shared" si="314"/>
        <v>2015</v>
      </c>
    </row>
    <row r="4006" spans="1:21" ht="60" x14ac:dyDescent="0.25">
      <c r="A4006">
        <v>1293</v>
      </c>
      <c r="B4006" s="3" t="s">
        <v>1294</v>
      </c>
      <c r="C4006" s="10" t="s">
        <v>5403</v>
      </c>
      <c r="D4006" s="6">
        <v>15000</v>
      </c>
      <c r="E4006" s="8">
        <v>15335</v>
      </c>
      <c r="F4006" t="s">
        <v>8218</v>
      </c>
      <c r="G4006" t="s">
        <v>8223</v>
      </c>
      <c r="H4006" t="s">
        <v>8245</v>
      </c>
      <c r="I4006">
        <v>1447523371</v>
      </c>
      <c r="J4006">
        <v>1444927771</v>
      </c>
      <c r="K4006" t="b">
        <v>0</v>
      </c>
      <c r="L4006">
        <v>120</v>
      </c>
      <c r="M4006" t="b">
        <v>1</v>
      </c>
      <c r="N4006" t="s">
        <v>8269</v>
      </c>
      <c r="O4006" s="12">
        <f t="shared" si="310"/>
        <v>102</v>
      </c>
      <c r="P4006">
        <f t="shared" si="311"/>
        <v>127.79</v>
      </c>
      <c r="Q4006" s="14" t="s">
        <v>8308</v>
      </c>
      <c r="R4006" t="s">
        <v>8309</v>
      </c>
      <c r="S4006" s="20">
        <f t="shared" si="312"/>
        <v>42292.701053240744</v>
      </c>
      <c r="T4006" s="20">
        <f t="shared" si="313"/>
        <v>42322.742719907401</v>
      </c>
      <c r="U4006">
        <f t="shared" si="314"/>
        <v>2015</v>
      </c>
    </row>
    <row r="4007" spans="1:21" ht="60" hidden="1" x14ac:dyDescent="0.25">
      <c r="A4007">
        <v>2868</v>
      </c>
      <c r="B4007" s="3" t="s">
        <v>2868</v>
      </c>
      <c r="C4007" s="10" t="s">
        <v>6978</v>
      </c>
      <c r="D4007" s="6">
        <v>15000</v>
      </c>
      <c r="E4007" s="8">
        <v>6301.76</v>
      </c>
      <c r="F4007" t="s">
        <v>8220</v>
      </c>
      <c r="G4007" t="s">
        <v>8223</v>
      </c>
      <c r="H4007" t="s">
        <v>8245</v>
      </c>
      <c r="I4007">
        <v>1475697054</v>
      </c>
      <c r="J4007">
        <v>1473105054</v>
      </c>
      <c r="K4007" t="b">
        <v>0</v>
      </c>
      <c r="L4007">
        <v>60</v>
      </c>
      <c r="M4007" t="b">
        <v>0</v>
      </c>
      <c r="N4007" t="s">
        <v>8269</v>
      </c>
      <c r="O4007" s="12">
        <f t="shared" si="310"/>
        <v>42</v>
      </c>
      <c r="P4007">
        <f t="shared" si="311"/>
        <v>105.03</v>
      </c>
      <c r="Q4007" s="14" t="s">
        <v>8308</v>
      </c>
      <c r="R4007" t="s">
        <v>8309</v>
      </c>
      <c r="S4007" s="20">
        <f t="shared" si="312"/>
        <v>42618.827013888891</v>
      </c>
      <c r="T4007" s="20">
        <f t="shared" si="313"/>
        <v>42648.827013888891</v>
      </c>
      <c r="U4007">
        <f t="shared" si="314"/>
        <v>2016</v>
      </c>
    </row>
    <row r="4008" spans="1:21" ht="60" hidden="1" x14ac:dyDescent="0.25">
      <c r="A4008">
        <v>3128</v>
      </c>
      <c r="B4008" s="3" t="s">
        <v>3128</v>
      </c>
      <c r="C4008" s="10" t="s">
        <v>7238</v>
      </c>
      <c r="D4008" s="6">
        <v>15000</v>
      </c>
      <c r="E4008" s="8">
        <v>16291</v>
      </c>
      <c r="F4008" t="s">
        <v>8221</v>
      </c>
      <c r="G4008" t="s">
        <v>8223</v>
      </c>
      <c r="H4008" t="s">
        <v>8245</v>
      </c>
      <c r="I4008">
        <v>1489690141</v>
      </c>
      <c r="J4008">
        <v>1487101741</v>
      </c>
      <c r="K4008" t="b">
        <v>0</v>
      </c>
      <c r="L4008">
        <v>117</v>
      </c>
      <c r="M4008" t="b">
        <v>0</v>
      </c>
      <c r="N4008" t="s">
        <v>8269</v>
      </c>
      <c r="O4008" s="12">
        <f t="shared" si="310"/>
        <v>109</v>
      </c>
      <c r="P4008">
        <f t="shared" si="311"/>
        <v>139.24</v>
      </c>
      <c r="Q4008" s="14" t="s">
        <v>8308</v>
      </c>
      <c r="R4008" t="s">
        <v>8309</v>
      </c>
      <c r="S4008" s="20">
        <f t="shared" si="312"/>
        <v>42780.825706018513</v>
      </c>
      <c r="T4008" s="20">
        <f t="shared" si="313"/>
        <v>42810.784039351856</v>
      </c>
      <c r="U4008">
        <f t="shared" si="314"/>
        <v>2017</v>
      </c>
    </row>
    <row r="4009" spans="1:21" ht="60" x14ac:dyDescent="0.25">
      <c r="A4009">
        <v>3187</v>
      </c>
      <c r="B4009" s="3" t="s">
        <v>3187</v>
      </c>
      <c r="C4009" s="10" t="s">
        <v>7297</v>
      </c>
      <c r="D4009" s="6">
        <v>15000</v>
      </c>
      <c r="E4009" s="8">
        <v>17444</v>
      </c>
      <c r="F4009" t="s">
        <v>8218</v>
      </c>
      <c r="G4009" t="s">
        <v>8223</v>
      </c>
      <c r="H4009" t="s">
        <v>8245</v>
      </c>
      <c r="I4009">
        <v>1407167973</v>
      </c>
      <c r="J4009">
        <v>1405439973</v>
      </c>
      <c r="K4009" t="b">
        <v>1</v>
      </c>
      <c r="L4009">
        <v>244</v>
      </c>
      <c r="M4009" t="b">
        <v>1</v>
      </c>
      <c r="N4009" t="s">
        <v>8269</v>
      </c>
      <c r="O4009" s="12">
        <f t="shared" si="310"/>
        <v>116</v>
      </c>
      <c r="P4009">
        <f t="shared" si="311"/>
        <v>71.489999999999995</v>
      </c>
      <c r="Q4009" s="14" t="s">
        <v>8308</v>
      </c>
      <c r="R4009" t="s">
        <v>8309</v>
      </c>
      <c r="S4009" s="20">
        <f t="shared" si="312"/>
        <v>41835.666354166664</v>
      </c>
      <c r="T4009" s="20">
        <f t="shared" si="313"/>
        <v>41855.666354166664</v>
      </c>
      <c r="U4009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10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310"/>
        <v>6</v>
      </c>
      <c r="P4010">
        <f t="shared" si="311"/>
        <v>15</v>
      </c>
      <c r="Q4010" s="14" t="s">
        <v>8308</v>
      </c>
      <c r="R4010" t="s">
        <v>8309</v>
      </c>
      <c r="S4010" s="20">
        <f t="shared" si="312"/>
        <v>42177.964201388888</v>
      </c>
      <c r="T4010" s="20">
        <f t="shared" si="313"/>
        <v>42207.964201388888</v>
      </c>
      <c r="U4010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10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310"/>
        <v>4</v>
      </c>
      <c r="P4011">
        <f t="shared" si="311"/>
        <v>25</v>
      </c>
      <c r="Q4011" s="14" t="s">
        <v>8308</v>
      </c>
      <c r="R4011" t="s">
        <v>8309</v>
      </c>
      <c r="S4011" s="20">
        <f t="shared" si="312"/>
        <v>41851.700925925928</v>
      </c>
      <c r="T4011" s="20">
        <f t="shared" si="313"/>
        <v>41891.700925925928</v>
      </c>
      <c r="U4011">
        <f t="shared" si="314"/>
        <v>2014</v>
      </c>
    </row>
    <row r="4012" spans="1:21" ht="30" x14ac:dyDescent="0.25">
      <c r="A4012">
        <v>3220</v>
      </c>
      <c r="B4012" s="3" t="s">
        <v>3220</v>
      </c>
      <c r="C4012" s="10" t="s">
        <v>7330</v>
      </c>
      <c r="D4012" s="6">
        <v>15000</v>
      </c>
      <c r="E4012" s="8">
        <v>15126</v>
      </c>
      <c r="F4012" t="s">
        <v>8218</v>
      </c>
      <c r="G4012" t="s">
        <v>8223</v>
      </c>
      <c r="H4012" t="s">
        <v>8245</v>
      </c>
      <c r="I4012">
        <v>1489352400</v>
      </c>
      <c r="J4012">
        <v>1486411204</v>
      </c>
      <c r="K4012" t="b">
        <v>1</v>
      </c>
      <c r="L4012">
        <v>59</v>
      </c>
      <c r="M4012" t="b">
        <v>1</v>
      </c>
      <c r="N4012" t="s">
        <v>8269</v>
      </c>
      <c r="O4012" s="12">
        <f t="shared" si="310"/>
        <v>101</v>
      </c>
      <c r="P4012">
        <f t="shared" si="311"/>
        <v>256.37</v>
      </c>
      <c r="Q4012" s="14" t="s">
        <v>8308</v>
      </c>
      <c r="R4012" t="s">
        <v>8309</v>
      </c>
      <c r="S4012" s="20">
        <f t="shared" si="312"/>
        <v>42772.833379629628</v>
      </c>
      <c r="T4012" s="20">
        <f t="shared" si="313"/>
        <v>42806.875</v>
      </c>
      <c r="U4012">
        <f t="shared" si="314"/>
        <v>2017</v>
      </c>
    </row>
    <row r="4013" spans="1:21" ht="60" hidden="1" x14ac:dyDescent="0.25">
      <c r="A4013">
        <v>4011</v>
      </c>
      <c r="B4013" s="3" t="s">
        <v>4007</v>
      </c>
      <c r="C4013" s="10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310"/>
        <v>8</v>
      </c>
      <c r="P4013">
        <f t="shared" si="311"/>
        <v>4.75</v>
      </c>
      <c r="Q4013" s="14" t="s">
        <v>8308</v>
      </c>
      <c r="R4013" t="s">
        <v>8309</v>
      </c>
      <c r="S4013" s="20">
        <f t="shared" si="312"/>
        <v>42002.54488425926</v>
      </c>
      <c r="T4013" s="20">
        <f t="shared" si="313"/>
        <v>42032.54488425926</v>
      </c>
      <c r="U4013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10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310"/>
        <v>0</v>
      </c>
      <c r="P4014">
        <f t="shared" si="311"/>
        <v>0</v>
      </c>
      <c r="Q4014" s="14" t="s">
        <v>8308</v>
      </c>
      <c r="R4014" t="s">
        <v>8309</v>
      </c>
      <c r="S4014" s="20">
        <f t="shared" si="312"/>
        <v>42096.544548611113</v>
      </c>
      <c r="T4014" s="20">
        <f t="shared" si="313"/>
        <v>42126.544548611113</v>
      </c>
      <c r="U4014">
        <f t="shared" si="314"/>
        <v>2015</v>
      </c>
    </row>
    <row r="4015" spans="1:21" ht="60" x14ac:dyDescent="0.25">
      <c r="A4015">
        <v>3235</v>
      </c>
      <c r="B4015" s="3" t="s">
        <v>3235</v>
      </c>
      <c r="C4015" s="10" t="s">
        <v>7345</v>
      </c>
      <c r="D4015" s="6">
        <v>15000</v>
      </c>
      <c r="E4015" s="8">
        <v>15481</v>
      </c>
      <c r="F4015" t="s">
        <v>8218</v>
      </c>
      <c r="G4015" t="s">
        <v>8223</v>
      </c>
      <c r="H4015" t="s">
        <v>8245</v>
      </c>
      <c r="I4015">
        <v>1467361251</v>
      </c>
      <c r="J4015">
        <v>1464769251</v>
      </c>
      <c r="K4015" t="b">
        <v>1</v>
      </c>
      <c r="L4015">
        <v>181</v>
      </c>
      <c r="M4015" t="b">
        <v>1</v>
      </c>
      <c r="N4015" t="s">
        <v>8269</v>
      </c>
      <c r="O4015" s="12">
        <f t="shared" si="310"/>
        <v>103</v>
      </c>
      <c r="P4015">
        <f t="shared" si="311"/>
        <v>85.53</v>
      </c>
      <c r="Q4015" s="14" t="s">
        <v>8308</v>
      </c>
      <c r="R4015" t="s">
        <v>8309</v>
      </c>
      <c r="S4015" s="20">
        <f t="shared" si="312"/>
        <v>42522.347812499997</v>
      </c>
      <c r="T4015" s="20">
        <f t="shared" si="313"/>
        <v>42552.347812499997</v>
      </c>
      <c r="U4015">
        <f t="shared" si="314"/>
        <v>2016</v>
      </c>
    </row>
    <row r="4016" spans="1:21" ht="60" x14ac:dyDescent="0.25">
      <c r="A4016">
        <v>3267</v>
      </c>
      <c r="B4016" s="3" t="s">
        <v>3267</v>
      </c>
      <c r="C4016" s="10" t="s">
        <v>7377</v>
      </c>
      <c r="D4016" s="6">
        <v>15000</v>
      </c>
      <c r="E4016" s="8">
        <v>15315</v>
      </c>
      <c r="F4016" t="s">
        <v>8218</v>
      </c>
      <c r="G4016" t="s">
        <v>8223</v>
      </c>
      <c r="H4016" t="s">
        <v>8245</v>
      </c>
      <c r="I4016">
        <v>1437156660</v>
      </c>
      <c r="J4016">
        <v>1434564660</v>
      </c>
      <c r="K4016" t="b">
        <v>1</v>
      </c>
      <c r="L4016">
        <v>288</v>
      </c>
      <c r="M4016" t="b">
        <v>1</v>
      </c>
      <c r="N4016" t="s">
        <v>8269</v>
      </c>
      <c r="O4016" s="12">
        <f t="shared" si="310"/>
        <v>102</v>
      </c>
      <c r="P4016">
        <f t="shared" si="311"/>
        <v>53.18</v>
      </c>
      <c r="Q4016" s="14" t="s">
        <v>8308</v>
      </c>
      <c r="R4016" t="s">
        <v>8309</v>
      </c>
      <c r="S4016" s="20">
        <f t="shared" si="312"/>
        <v>42172.757638888885</v>
      </c>
      <c r="T4016" s="20">
        <f t="shared" si="313"/>
        <v>42202.757638888885</v>
      </c>
      <c r="U4016">
        <f t="shared" si="314"/>
        <v>2015</v>
      </c>
    </row>
    <row r="4017" spans="1:21" ht="60" x14ac:dyDescent="0.25">
      <c r="A4017">
        <v>3286</v>
      </c>
      <c r="B4017" s="3" t="s">
        <v>3286</v>
      </c>
      <c r="C4017" s="10" t="s">
        <v>7396</v>
      </c>
      <c r="D4017" s="6">
        <v>15000</v>
      </c>
      <c r="E4017" s="8">
        <v>15265</v>
      </c>
      <c r="F4017" t="s">
        <v>8218</v>
      </c>
      <c r="G4017" t="s">
        <v>8223</v>
      </c>
      <c r="H4017" t="s">
        <v>8245</v>
      </c>
      <c r="I4017">
        <v>1471291782</v>
      </c>
      <c r="J4017">
        <v>1468699782</v>
      </c>
      <c r="K4017" t="b">
        <v>0</v>
      </c>
      <c r="L4017">
        <v>122</v>
      </c>
      <c r="M4017" t="b">
        <v>1</v>
      </c>
      <c r="N4017" t="s">
        <v>8269</v>
      </c>
      <c r="O4017" s="12">
        <f t="shared" si="310"/>
        <v>102</v>
      </c>
      <c r="P4017">
        <f t="shared" si="311"/>
        <v>125.12</v>
      </c>
      <c r="Q4017" s="14" t="s">
        <v>8308</v>
      </c>
      <c r="R4017" t="s">
        <v>8309</v>
      </c>
      <c r="S4017" s="20">
        <f t="shared" si="312"/>
        <v>42567.840069444443</v>
      </c>
      <c r="T4017" s="20">
        <f t="shared" si="313"/>
        <v>42597.840069444443</v>
      </c>
      <c r="U4017">
        <f t="shared" si="314"/>
        <v>2016</v>
      </c>
    </row>
    <row r="4018" spans="1:21" ht="60" hidden="1" x14ac:dyDescent="0.25">
      <c r="A4018">
        <v>4016</v>
      </c>
      <c r="B4018" s="3" t="s">
        <v>4012</v>
      </c>
      <c r="C4018" s="10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310"/>
        <v>14</v>
      </c>
      <c r="P4018">
        <f t="shared" si="311"/>
        <v>10</v>
      </c>
      <c r="Q4018" s="14" t="s">
        <v>8308</v>
      </c>
      <c r="R4018" t="s">
        <v>8309</v>
      </c>
      <c r="S4018" s="20">
        <f t="shared" si="312"/>
        <v>41869.872685185182</v>
      </c>
      <c r="T4018" s="20">
        <f t="shared" si="313"/>
        <v>41899.872685185182</v>
      </c>
      <c r="U4018">
        <f t="shared" si="314"/>
        <v>2014</v>
      </c>
    </row>
    <row r="4019" spans="1:21" ht="45" x14ac:dyDescent="0.25">
      <c r="A4019">
        <v>3304</v>
      </c>
      <c r="B4019" s="3" t="s">
        <v>3304</v>
      </c>
      <c r="C4019" s="10" t="s">
        <v>7414</v>
      </c>
      <c r="D4019" s="6">
        <v>15000</v>
      </c>
      <c r="E4019" s="8">
        <v>15677.5</v>
      </c>
      <c r="F4019" t="s">
        <v>8218</v>
      </c>
      <c r="G4019" t="s">
        <v>8223</v>
      </c>
      <c r="H4019" t="s">
        <v>8245</v>
      </c>
      <c r="I4019">
        <v>1482418752</v>
      </c>
      <c r="J4019">
        <v>1479826752</v>
      </c>
      <c r="K4019" t="b">
        <v>0</v>
      </c>
      <c r="L4019">
        <v>175</v>
      </c>
      <c r="M4019" t="b">
        <v>1</v>
      </c>
      <c r="N4019" t="s">
        <v>8269</v>
      </c>
      <c r="O4019" s="12">
        <f t="shared" si="310"/>
        <v>105</v>
      </c>
      <c r="P4019">
        <f t="shared" si="311"/>
        <v>89.59</v>
      </c>
      <c r="Q4019" s="14" t="s">
        <v>8308</v>
      </c>
      <c r="R4019" t="s">
        <v>8309</v>
      </c>
      <c r="S4019" s="20">
        <f t="shared" si="312"/>
        <v>42696.624444444446</v>
      </c>
      <c r="T4019" s="20">
        <f t="shared" si="313"/>
        <v>42726.624444444446</v>
      </c>
      <c r="U4019">
        <f t="shared" si="314"/>
        <v>2016</v>
      </c>
    </row>
    <row r="4020" spans="1:21" ht="30" hidden="1" x14ac:dyDescent="0.25">
      <c r="A4020">
        <v>4018</v>
      </c>
      <c r="B4020" s="3" t="s">
        <v>4014</v>
      </c>
      <c r="C4020" s="10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310"/>
        <v>9</v>
      </c>
      <c r="P4020">
        <f t="shared" si="311"/>
        <v>32.5</v>
      </c>
      <c r="Q4020" s="14" t="s">
        <v>8308</v>
      </c>
      <c r="R4020" t="s">
        <v>8309</v>
      </c>
      <c r="S4020" s="20">
        <f t="shared" si="312"/>
        <v>42620.91097222222</v>
      </c>
      <c r="T4020" s="20">
        <f t="shared" si="313"/>
        <v>42650.91097222222</v>
      </c>
      <c r="U4020">
        <f t="shared" si="314"/>
        <v>2016</v>
      </c>
    </row>
    <row r="4021" spans="1:21" ht="30" x14ac:dyDescent="0.25">
      <c r="A4021">
        <v>3338</v>
      </c>
      <c r="B4021" s="3" t="s">
        <v>3338</v>
      </c>
      <c r="C4021" s="10" t="s">
        <v>7448</v>
      </c>
      <c r="D4021" s="6">
        <v>15000</v>
      </c>
      <c r="E4021" s="8">
        <v>15327</v>
      </c>
      <c r="F4021" t="s">
        <v>8218</v>
      </c>
      <c r="G4021" t="s">
        <v>8223</v>
      </c>
      <c r="H4021" t="s">
        <v>8245</v>
      </c>
      <c r="I4021">
        <v>1487944080</v>
      </c>
      <c r="J4021">
        <v>1486129680</v>
      </c>
      <c r="K4021" t="b">
        <v>0</v>
      </c>
      <c r="L4021">
        <v>112</v>
      </c>
      <c r="M4021" t="b">
        <v>1</v>
      </c>
      <c r="N4021" t="s">
        <v>8269</v>
      </c>
      <c r="O4021" s="12">
        <f t="shared" si="310"/>
        <v>102</v>
      </c>
      <c r="P4021">
        <f t="shared" si="311"/>
        <v>136.85</v>
      </c>
      <c r="Q4021" s="14" t="s">
        <v>8308</v>
      </c>
      <c r="R4021" t="s">
        <v>8309</v>
      </c>
      <c r="S4021" s="20">
        <f t="shared" si="312"/>
        <v>42769.574999999997</v>
      </c>
      <c r="T4021" s="20">
        <f t="shared" si="313"/>
        <v>42790.574999999997</v>
      </c>
      <c r="U4021">
        <f t="shared" si="314"/>
        <v>2017</v>
      </c>
    </row>
    <row r="4022" spans="1:21" ht="45" x14ac:dyDescent="0.25">
      <c r="A4022">
        <v>3402</v>
      </c>
      <c r="B4022" s="3" t="s">
        <v>3401</v>
      </c>
      <c r="C4022" s="10" t="s">
        <v>7512</v>
      </c>
      <c r="D4022" s="6">
        <v>15000</v>
      </c>
      <c r="E4022" s="8">
        <v>16465</v>
      </c>
      <c r="F4022" t="s">
        <v>8218</v>
      </c>
      <c r="G4022" t="s">
        <v>8223</v>
      </c>
      <c r="H4022" t="s">
        <v>8245</v>
      </c>
      <c r="I4022">
        <v>1447295460</v>
      </c>
      <c r="J4022">
        <v>1444747843</v>
      </c>
      <c r="K4022" t="b">
        <v>0</v>
      </c>
      <c r="L4022">
        <v>165</v>
      </c>
      <c r="M4022" t="b">
        <v>1</v>
      </c>
      <c r="N4022" t="s">
        <v>8269</v>
      </c>
      <c r="O4022" s="12">
        <f t="shared" si="310"/>
        <v>110</v>
      </c>
      <c r="P4022">
        <f t="shared" si="311"/>
        <v>99.79</v>
      </c>
      <c r="Q4022" s="14" t="s">
        <v>8308</v>
      </c>
      <c r="R4022" t="s">
        <v>8309</v>
      </c>
      <c r="S4022" s="20">
        <f t="shared" si="312"/>
        <v>42290.61855324074</v>
      </c>
      <c r="T4022" s="20">
        <f t="shared" si="313"/>
        <v>42320.104861111111</v>
      </c>
      <c r="U4022">
        <f t="shared" si="314"/>
        <v>2015</v>
      </c>
    </row>
    <row r="4023" spans="1:21" ht="60" x14ac:dyDescent="0.25">
      <c r="A4023">
        <v>3411</v>
      </c>
      <c r="B4023" s="3" t="s">
        <v>3410</v>
      </c>
      <c r="C4023" s="10" t="s">
        <v>7521</v>
      </c>
      <c r="D4023" s="6">
        <v>15000</v>
      </c>
      <c r="E4023" s="8">
        <v>15535</v>
      </c>
      <c r="F4023" t="s">
        <v>8218</v>
      </c>
      <c r="G4023" t="s">
        <v>8223</v>
      </c>
      <c r="H4023" t="s">
        <v>8245</v>
      </c>
      <c r="I4023">
        <v>1444264372</v>
      </c>
      <c r="J4023">
        <v>1442536372</v>
      </c>
      <c r="K4023" t="b">
        <v>0</v>
      </c>
      <c r="L4023">
        <v>78</v>
      </c>
      <c r="M4023" t="b">
        <v>1</v>
      </c>
      <c r="N4023" t="s">
        <v>8269</v>
      </c>
      <c r="O4023" s="12">
        <f t="shared" si="310"/>
        <v>104</v>
      </c>
      <c r="P4023">
        <f t="shared" si="311"/>
        <v>199.17</v>
      </c>
      <c r="Q4023" s="14" t="s">
        <v>8308</v>
      </c>
      <c r="R4023" t="s">
        <v>8309</v>
      </c>
      <c r="S4023" s="20">
        <f t="shared" si="312"/>
        <v>42265.022824074069</v>
      </c>
      <c r="T4023" s="20">
        <f t="shared" si="313"/>
        <v>42285.022824074069</v>
      </c>
      <c r="U4023">
        <f t="shared" si="314"/>
        <v>2015</v>
      </c>
    </row>
    <row r="4024" spans="1:21" ht="60" hidden="1" x14ac:dyDescent="0.25">
      <c r="A4024">
        <v>3890</v>
      </c>
      <c r="B4024" s="3" t="s">
        <v>3887</v>
      </c>
      <c r="C4024" s="10" t="s">
        <v>7998</v>
      </c>
      <c r="D4024" s="6">
        <v>15000</v>
      </c>
      <c r="E4024" s="8">
        <v>2524</v>
      </c>
      <c r="F4024" t="s">
        <v>8220</v>
      </c>
      <c r="G4024" t="s">
        <v>8223</v>
      </c>
      <c r="H4024" t="s">
        <v>8245</v>
      </c>
      <c r="I4024">
        <v>1439662344</v>
      </c>
      <c r="J4024">
        <v>1434478344</v>
      </c>
      <c r="K4024" t="b">
        <v>0</v>
      </c>
      <c r="L4024">
        <v>8</v>
      </c>
      <c r="M4024" t="b">
        <v>0</v>
      </c>
      <c r="N4024" t="s">
        <v>8269</v>
      </c>
      <c r="O4024" s="12">
        <f t="shared" si="310"/>
        <v>17</v>
      </c>
      <c r="P4024">
        <f t="shared" si="311"/>
        <v>315.5</v>
      </c>
      <c r="Q4024" s="14" t="s">
        <v>8308</v>
      </c>
      <c r="R4024" t="s">
        <v>8309</v>
      </c>
      <c r="S4024" s="20">
        <f t="shared" si="312"/>
        <v>42171.758611111116</v>
      </c>
      <c r="T4024" s="20">
        <f t="shared" si="313"/>
        <v>42231.758611111116</v>
      </c>
      <c r="U4024">
        <f t="shared" si="314"/>
        <v>2015</v>
      </c>
    </row>
    <row r="4025" spans="1:21" ht="60" hidden="1" x14ac:dyDescent="0.25">
      <c r="A4025">
        <v>3894</v>
      </c>
      <c r="B4025" s="3" t="s">
        <v>3891</v>
      </c>
      <c r="C4025" s="10" t="s">
        <v>8002</v>
      </c>
      <c r="D4025" s="6">
        <v>15000</v>
      </c>
      <c r="E4025" s="8">
        <v>520</v>
      </c>
      <c r="F4025" t="s">
        <v>8220</v>
      </c>
      <c r="G4025" t="s">
        <v>8223</v>
      </c>
      <c r="H4025" t="s">
        <v>8245</v>
      </c>
      <c r="I4025">
        <v>1481000340</v>
      </c>
      <c r="J4025">
        <v>1478386812</v>
      </c>
      <c r="K4025" t="b">
        <v>0</v>
      </c>
      <c r="L4025">
        <v>11</v>
      </c>
      <c r="M4025" t="b">
        <v>0</v>
      </c>
      <c r="N4025" t="s">
        <v>8269</v>
      </c>
      <c r="O4025" s="12">
        <f t="shared" si="310"/>
        <v>3</v>
      </c>
      <c r="P4025">
        <f t="shared" si="311"/>
        <v>47.27</v>
      </c>
      <c r="Q4025" s="14" t="s">
        <v>8308</v>
      </c>
      <c r="R4025" t="s">
        <v>8309</v>
      </c>
      <c r="S4025" s="20">
        <f t="shared" si="312"/>
        <v>42679.958472222221</v>
      </c>
      <c r="T4025" s="20">
        <f t="shared" si="313"/>
        <v>42710.207638888889</v>
      </c>
      <c r="U4025">
        <f t="shared" si="314"/>
        <v>2016</v>
      </c>
    </row>
    <row r="4026" spans="1:21" ht="45" hidden="1" x14ac:dyDescent="0.25">
      <c r="A4026">
        <v>3912</v>
      </c>
      <c r="B4026" s="3" t="s">
        <v>3909</v>
      </c>
      <c r="C4026" s="10" t="s">
        <v>8020</v>
      </c>
      <c r="D4026" s="6">
        <v>15000</v>
      </c>
      <c r="E4026" s="8">
        <v>1</v>
      </c>
      <c r="F4026" t="s">
        <v>8220</v>
      </c>
      <c r="G4026" t="s">
        <v>8223</v>
      </c>
      <c r="H4026" t="s">
        <v>8245</v>
      </c>
      <c r="I4026">
        <v>1429936500</v>
      </c>
      <c r="J4026">
        <v>1424759330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310"/>
        <v>0</v>
      </c>
      <c r="P4026">
        <f t="shared" si="311"/>
        <v>1</v>
      </c>
      <c r="Q4026" s="14" t="s">
        <v>8308</v>
      </c>
      <c r="R4026" t="s">
        <v>8309</v>
      </c>
      <c r="S4026" s="20">
        <f t="shared" si="312"/>
        <v>42059.270023148143</v>
      </c>
      <c r="T4026" s="20">
        <f t="shared" si="313"/>
        <v>42119.190972222219</v>
      </c>
      <c r="U4026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10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310"/>
        <v>5</v>
      </c>
      <c r="P4027">
        <f t="shared" si="311"/>
        <v>62.5</v>
      </c>
      <c r="Q4027" s="14" t="s">
        <v>8308</v>
      </c>
      <c r="R4027" t="s">
        <v>8309</v>
      </c>
      <c r="S4027" s="20">
        <f t="shared" si="312"/>
        <v>42151.237685185188</v>
      </c>
      <c r="T4027" s="20">
        <f t="shared" si="313"/>
        <v>42211.237685185188</v>
      </c>
      <c r="U4027">
        <f t="shared" si="314"/>
        <v>2015</v>
      </c>
    </row>
    <row r="4028" spans="1:21" ht="45" hidden="1" x14ac:dyDescent="0.25">
      <c r="A4028">
        <v>3924</v>
      </c>
      <c r="B4028" s="3" t="s">
        <v>3921</v>
      </c>
      <c r="C4028" s="10" t="s">
        <v>8032</v>
      </c>
      <c r="D4028" s="6">
        <v>15000</v>
      </c>
      <c r="E4028" s="8">
        <v>2290</v>
      </c>
      <c r="F4028" t="s">
        <v>8220</v>
      </c>
      <c r="G4028" t="s">
        <v>8223</v>
      </c>
      <c r="H4028" t="s">
        <v>8245</v>
      </c>
      <c r="I4028">
        <v>1403823722</v>
      </c>
      <c r="J4028">
        <v>1401231722</v>
      </c>
      <c r="K4028" t="b">
        <v>0</v>
      </c>
      <c r="L4028">
        <v>40</v>
      </c>
      <c r="M4028" t="b">
        <v>0</v>
      </c>
      <c r="N4028" t="s">
        <v>8269</v>
      </c>
      <c r="O4028" s="12">
        <f t="shared" si="310"/>
        <v>15</v>
      </c>
      <c r="P4028">
        <f t="shared" si="311"/>
        <v>57.25</v>
      </c>
      <c r="Q4028" s="14" t="s">
        <v>8308</v>
      </c>
      <c r="R4028" t="s">
        <v>8309</v>
      </c>
      <c r="S4028" s="20">
        <f t="shared" si="312"/>
        <v>41786.959745370368</v>
      </c>
      <c r="T4028" s="20">
        <f t="shared" si="313"/>
        <v>41816.959745370368</v>
      </c>
      <c r="U4028">
        <f t="shared" si="314"/>
        <v>2014</v>
      </c>
    </row>
    <row r="4029" spans="1:21" ht="60" hidden="1" x14ac:dyDescent="0.25">
      <c r="A4029">
        <v>3970</v>
      </c>
      <c r="B4029" s="3" t="s">
        <v>3967</v>
      </c>
      <c r="C4029" s="10" t="s">
        <v>8077</v>
      </c>
      <c r="D4029" s="6">
        <v>15000</v>
      </c>
      <c r="E4029" s="8">
        <v>11</v>
      </c>
      <c r="F4029" t="s">
        <v>8220</v>
      </c>
      <c r="G4029" t="s">
        <v>8223</v>
      </c>
      <c r="H4029" t="s">
        <v>8245</v>
      </c>
      <c r="I4029">
        <v>1460925811</v>
      </c>
      <c r="J4029">
        <v>1458333811</v>
      </c>
      <c r="K4029" t="b">
        <v>0</v>
      </c>
      <c r="L4029">
        <v>2</v>
      </c>
      <c r="M4029" t="b">
        <v>0</v>
      </c>
      <c r="N4029" t="s">
        <v>8269</v>
      </c>
      <c r="O4029" s="12">
        <f t="shared" si="310"/>
        <v>0</v>
      </c>
      <c r="P4029">
        <f t="shared" si="311"/>
        <v>5.5</v>
      </c>
      <c r="Q4029" s="14" t="s">
        <v>8308</v>
      </c>
      <c r="R4029" t="s">
        <v>8309</v>
      </c>
      <c r="S4029" s="20">
        <f t="shared" si="312"/>
        <v>42447.863553240735</v>
      </c>
      <c r="T4029" s="20">
        <f t="shared" si="313"/>
        <v>42477.863553240735</v>
      </c>
      <c r="U4029">
        <f t="shared" si="314"/>
        <v>2016</v>
      </c>
    </row>
    <row r="4030" spans="1:21" ht="45" hidden="1" x14ac:dyDescent="0.25">
      <c r="A4030">
        <v>4021</v>
      </c>
      <c r="B4030" s="3" t="s">
        <v>4017</v>
      </c>
      <c r="C4030" s="10" t="s">
        <v>8126</v>
      </c>
      <c r="D4030" s="6">
        <v>15000</v>
      </c>
      <c r="E4030" s="8">
        <v>125</v>
      </c>
      <c r="F4030" t="s">
        <v>8220</v>
      </c>
      <c r="G4030" t="s">
        <v>8223</v>
      </c>
      <c r="H4030" t="s">
        <v>8245</v>
      </c>
      <c r="I4030">
        <v>1414360358</v>
      </c>
      <c r="J4030">
        <v>1409176358</v>
      </c>
      <c r="K4030" t="b">
        <v>0</v>
      </c>
      <c r="L4030">
        <v>2</v>
      </c>
      <c r="M4030" t="b">
        <v>0</v>
      </c>
      <c r="N4030" t="s">
        <v>8269</v>
      </c>
      <c r="O4030" s="12">
        <f t="shared" si="310"/>
        <v>1</v>
      </c>
      <c r="P4030">
        <f t="shared" si="311"/>
        <v>62.5</v>
      </c>
      <c r="Q4030" s="14" t="s">
        <v>8308</v>
      </c>
      <c r="R4030" t="s">
        <v>8309</v>
      </c>
      <c r="S4030" s="20">
        <f t="shared" si="312"/>
        <v>41878.911550925928</v>
      </c>
      <c r="T4030" s="20">
        <f t="shared" si="313"/>
        <v>41938.911550925928</v>
      </c>
      <c r="U4030">
        <f t="shared" si="314"/>
        <v>2014</v>
      </c>
    </row>
    <row r="4031" spans="1:21" ht="60" hidden="1" x14ac:dyDescent="0.25">
      <c r="A4031">
        <v>4066</v>
      </c>
      <c r="B4031" s="3" t="s">
        <v>4062</v>
      </c>
      <c r="C4031" s="10" t="s">
        <v>8170</v>
      </c>
      <c r="D4031" s="6">
        <v>15000</v>
      </c>
      <c r="E4031" s="8">
        <v>25</v>
      </c>
      <c r="F4031" t="s">
        <v>8220</v>
      </c>
      <c r="G4031" t="s">
        <v>8223</v>
      </c>
      <c r="H4031" t="s">
        <v>8245</v>
      </c>
      <c r="I4031">
        <v>1463619388</v>
      </c>
      <c r="J4031">
        <v>1461027388</v>
      </c>
      <c r="K4031" t="b">
        <v>0</v>
      </c>
      <c r="L4031">
        <v>1</v>
      </c>
      <c r="M4031" t="b">
        <v>0</v>
      </c>
      <c r="N4031" t="s">
        <v>8269</v>
      </c>
      <c r="O4031" s="12">
        <f t="shared" si="310"/>
        <v>0</v>
      </c>
      <c r="P4031">
        <f t="shared" si="311"/>
        <v>25</v>
      </c>
      <c r="Q4031" s="14" t="s">
        <v>8308</v>
      </c>
      <c r="R4031" t="s">
        <v>8309</v>
      </c>
      <c r="S4031" s="20">
        <f t="shared" si="312"/>
        <v>42479.039212962962</v>
      </c>
      <c r="T4031" s="20">
        <f t="shared" si="313"/>
        <v>42509.039212962962</v>
      </c>
      <c r="U4031">
        <f t="shared" si="314"/>
        <v>2016</v>
      </c>
    </row>
    <row r="4032" spans="1:21" ht="60" hidden="1" x14ac:dyDescent="0.25">
      <c r="A4032">
        <v>4077</v>
      </c>
      <c r="B4032" s="3" t="s">
        <v>4073</v>
      </c>
      <c r="C4032" s="10" t="s">
        <v>8180</v>
      </c>
      <c r="D4032" s="6">
        <v>15000</v>
      </c>
      <c r="E4032" s="8">
        <v>1335</v>
      </c>
      <c r="F4032" t="s">
        <v>8220</v>
      </c>
      <c r="G4032" t="s">
        <v>8223</v>
      </c>
      <c r="H4032" t="s">
        <v>8245</v>
      </c>
      <c r="I4032">
        <v>1482339794</v>
      </c>
      <c r="J4032">
        <v>1479747794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310"/>
        <v>9</v>
      </c>
      <c r="P4032">
        <f t="shared" si="311"/>
        <v>222.5</v>
      </c>
      <c r="Q4032" s="14" t="s">
        <v>8308</v>
      </c>
      <c r="R4032" t="s">
        <v>8309</v>
      </c>
      <c r="S4032" s="20">
        <f t="shared" si="312"/>
        <v>42695.7105787037</v>
      </c>
      <c r="T4032" s="20">
        <f t="shared" si="313"/>
        <v>42725.7105787037</v>
      </c>
      <c r="U4032">
        <f t="shared" si="314"/>
        <v>2016</v>
      </c>
    </row>
    <row r="4033" spans="1:21" ht="45" x14ac:dyDescent="0.25">
      <c r="A4033">
        <v>3274</v>
      </c>
      <c r="B4033" s="3" t="s">
        <v>3274</v>
      </c>
      <c r="C4033" s="10" t="s">
        <v>7384</v>
      </c>
      <c r="D4033" s="6">
        <v>15500</v>
      </c>
      <c r="E4033" s="8">
        <v>15705</v>
      </c>
      <c r="F4033" t="s">
        <v>8218</v>
      </c>
      <c r="G4033" t="s">
        <v>8223</v>
      </c>
      <c r="H4033" t="s">
        <v>8245</v>
      </c>
      <c r="I4033">
        <v>1458075600</v>
      </c>
      <c r="J4033">
        <v>1454259272</v>
      </c>
      <c r="K4033" t="b">
        <v>1</v>
      </c>
      <c r="L4033">
        <v>286</v>
      </c>
      <c r="M4033" t="b">
        <v>1</v>
      </c>
      <c r="N4033" t="s">
        <v>8269</v>
      </c>
      <c r="O4033" s="12">
        <f t="shared" si="310"/>
        <v>101</v>
      </c>
      <c r="P4033">
        <f t="shared" si="311"/>
        <v>54.91</v>
      </c>
      <c r="Q4033" s="14" t="s">
        <v>8308</v>
      </c>
      <c r="R4033" t="s">
        <v>8309</v>
      </c>
      <c r="S4033" s="20">
        <f t="shared" si="312"/>
        <v>42400.704537037032</v>
      </c>
      <c r="T4033" s="20">
        <f t="shared" si="313"/>
        <v>42444.875</v>
      </c>
      <c r="U4033">
        <f t="shared" si="314"/>
        <v>2016</v>
      </c>
    </row>
    <row r="4034" spans="1:21" ht="45" hidden="1" x14ac:dyDescent="0.25">
      <c r="A4034">
        <v>3953</v>
      </c>
      <c r="B4034" s="3" t="s">
        <v>3950</v>
      </c>
      <c r="C4034" s="10" t="s">
        <v>8060</v>
      </c>
      <c r="D4034" s="6">
        <v>17600</v>
      </c>
      <c r="E4034" s="8">
        <v>0</v>
      </c>
      <c r="F4034" t="s">
        <v>8220</v>
      </c>
      <c r="G4034" t="s">
        <v>8223</v>
      </c>
      <c r="H4034" t="s">
        <v>8245</v>
      </c>
      <c r="I4034">
        <v>1469834940</v>
      </c>
      <c r="J4034">
        <v>1467162586</v>
      </c>
      <c r="K4034" t="b">
        <v>0</v>
      </c>
      <c r="L4034">
        <v>0</v>
      </c>
      <c r="M4034" t="b">
        <v>0</v>
      </c>
      <c r="N4034" t="s">
        <v>8269</v>
      </c>
      <c r="O4034" s="12">
        <f t="shared" ref="O4034:O4097" si="315">ROUND(E4034/D4034*100,0)</f>
        <v>0</v>
      </c>
      <c r="P4034">
        <f t="shared" ref="P4034:P4097" si="316">IFERROR(ROUND(E4034/L4034,2),0)</f>
        <v>0</v>
      </c>
      <c r="Q4034" s="14" t="s">
        <v>8308</v>
      </c>
      <c r="R4034" t="s">
        <v>8309</v>
      </c>
      <c r="S4034" s="20">
        <f t="shared" ref="S4034:S4097" si="317">(((J4034/60)/60)/24)+DATE(1970,1,1)</f>
        <v>42550.048449074078</v>
      </c>
      <c r="T4034" s="20">
        <f t="shared" ref="T4034:T4097" si="318">(((I4034/60)/60)/24)+DATE(1970,1,1)</f>
        <v>42580.978472222225</v>
      </c>
      <c r="U4034">
        <f t="shared" si="314"/>
        <v>2016</v>
      </c>
    </row>
    <row r="4035" spans="1:21" ht="45" hidden="1" x14ac:dyDescent="0.25">
      <c r="A4035">
        <v>4033</v>
      </c>
      <c r="B4035" s="3" t="s">
        <v>4029</v>
      </c>
      <c r="C4035" s="10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si="315"/>
        <v>26</v>
      </c>
      <c r="P4035">
        <f t="shared" si="316"/>
        <v>65.34</v>
      </c>
      <c r="Q4035" s="14" t="s">
        <v>8308</v>
      </c>
      <c r="R4035" t="s">
        <v>8309</v>
      </c>
      <c r="S4035" s="20">
        <f t="shared" si="317"/>
        <v>42614.268796296295</v>
      </c>
      <c r="T4035" s="20">
        <f t="shared" si="318"/>
        <v>42645.375</v>
      </c>
      <c r="U4035">
        <f t="shared" ref="U4035:U4098" si="319">YEAR(S4035)</f>
        <v>2016</v>
      </c>
    </row>
    <row r="4036" spans="1:21" ht="30" hidden="1" x14ac:dyDescent="0.25">
      <c r="A4036">
        <v>4022</v>
      </c>
      <c r="B4036" s="3" t="s">
        <v>4018</v>
      </c>
      <c r="C4036" s="10" t="s">
        <v>8127</v>
      </c>
      <c r="D4036" s="6">
        <v>18000</v>
      </c>
      <c r="E4036" s="8">
        <v>12521</v>
      </c>
      <c r="F4036" t="s">
        <v>8220</v>
      </c>
      <c r="G4036" t="s">
        <v>8223</v>
      </c>
      <c r="H4036" t="s">
        <v>8245</v>
      </c>
      <c r="I4036">
        <v>1422759240</v>
      </c>
      <c r="J4036">
        <v>1418824867</v>
      </c>
      <c r="K4036" t="b">
        <v>0</v>
      </c>
      <c r="L4036">
        <v>197</v>
      </c>
      <c r="M4036" t="b">
        <v>0</v>
      </c>
      <c r="N4036" t="s">
        <v>8269</v>
      </c>
      <c r="O4036" s="12">
        <f t="shared" si="315"/>
        <v>70</v>
      </c>
      <c r="P4036">
        <f t="shared" si="316"/>
        <v>63.56</v>
      </c>
      <c r="Q4036" s="14" t="s">
        <v>8308</v>
      </c>
      <c r="R4036" t="s">
        <v>8309</v>
      </c>
      <c r="S4036" s="20">
        <f t="shared" si="317"/>
        <v>41990.584108796291</v>
      </c>
      <c r="T4036" s="20">
        <f t="shared" si="318"/>
        <v>42036.120833333334</v>
      </c>
      <c r="U4036">
        <f t="shared" si="319"/>
        <v>2014</v>
      </c>
    </row>
    <row r="4037" spans="1:21" ht="60" x14ac:dyDescent="0.25">
      <c r="A4037">
        <v>1297</v>
      </c>
      <c r="B4037" s="3" t="s">
        <v>1298</v>
      </c>
      <c r="C4037" s="10" t="s">
        <v>5407</v>
      </c>
      <c r="D4037" s="6">
        <v>20000</v>
      </c>
      <c r="E4037" s="8">
        <v>21905</v>
      </c>
      <c r="F4037" t="s">
        <v>8218</v>
      </c>
      <c r="G4037" t="s">
        <v>8223</v>
      </c>
      <c r="H4037" t="s">
        <v>8245</v>
      </c>
      <c r="I4037">
        <v>1462125358</v>
      </c>
      <c r="J4037">
        <v>1459533358</v>
      </c>
      <c r="K4037" t="b">
        <v>0</v>
      </c>
      <c r="L4037">
        <v>238</v>
      </c>
      <c r="M4037" t="b">
        <v>1</v>
      </c>
      <c r="N4037" t="s">
        <v>8269</v>
      </c>
      <c r="O4037" s="12">
        <f t="shared" si="315"/>
        <v>110</v>
      </c>
      <c r="P4037">
        <f t="shared" si="316"/>
        <v>92.04</v>
      </c>
      <c r="Q4037" s="14" t="s">
        <v>8308</v>
      </c>
      <c r="R4037" t="s">
        <v>8309</v>
      </c>
      <c r="S4037" s="20">
        <f t="shared" si="317"/>
        <v>42461.747199074074</v>
      </c>
      <c r="T4037" s="20">
        <f t="shared" si="318"/>
        <v>42491.747199074074</v>
      </c>
      <c r="U4037">
        <f t="shared" si="319"/>
        <v>2016</v>
      </c>
    </row>
    <row r="4038" spans="1:21" ht="60" hidden="1" x14ac:dyDescent="0.25">
      <c r="A4038">
        <v>2869</v>
      </c>
      <c r="B4038" s="3" t="s">
        <v>2869</v>
      </c>
      <c r="C4038" s="10" t="s">
        <v>6979</v>
      </c>
      <c r="D4038" s="6">
        <v>20000</v>
      </c>
      <c r="E4038" s="8">
        <v>177</v>
      </c>
      <c r="F4038" t="s">
        <v>8220</v>
      </c>
      <c r="G4038" t="s">
        <v>8223</v>
      </c>
      <c r="H4038" t="s">
        <v>8245</v>
      </c>
      <c r="I4038">
        <v>1468937681</v>
      </c>
      <c r="J4038">
        <v>1466345681</v>
      </c>
      <c r="K4038" t="b">
        <v>0</v>
      </c>
      <c r="L4038">
        <v>5</v>
      </c>
      <c r="M4038" t="b">
        <v>0</v>
      </c>
      <c r="N4038" t="s">
        <v>8269</v>
      </c>
      <c r="O4038" s="12">
        <f t="shared" si="315"/>
        <v>1</v>
      </c>
      <c r="P4038">
        <f t="shared" si="316"/>
        <v>35.4</v>
      </c>
      <c r="Q4038" s="14" t="s">
        <v>8308</v>
      </c>
      <c r="R4038" t="s">
        <v>8309</v>
      </c>
      <c r="S4038" s="20">
        <f t="shared" si="317"/>
        <v>42540.593530092592</v>
      </c>
      <c r="T4038" s="20">
        <f t="shared" si="318"/>
        <v>42570.593530092592</v>
      </c>
      <c r="U4038">
        <f t="shared" si="319"/>
        <v>2016</v>
      </c>
    </row>
    <row r="4039" spans="1:21" ht="60" hidden="1" x14ac:dyDescent="0.25">
      <c r="A4039">
        <v>2875</v>
      </c>
      <c r="B4039" s="3" t="s">
        <v>2875</v>
      </c>
      <c r="C4039" s="10" t="s">
        <v>6985</v>
      </c>
      <c r="D4039" s="6">
        <v>20000</v>
      </c>
      <c r="E4039" s="8">
        <v>7</v>
      </c>
      <c r="F4039" t="s">
        <v>8220</v>
      </c>
      <c r="G4039" t="s">
        <v>8223</v>
      </c>
      <c r="H4039" t="s">
        <v>8245</v>
      </c>
      <c r="I4039">
        <v>1462417493</v>
      </c>
      <c r="J4039">
        <v>1459825493</v>
      </c>
      <c r="K4039" t="b">
        <v>0</v>
      </c>
      <c r="L4039">
        <v>3</v>
      </c>
      <c r="M4039" t="b">
        <v>0</v>
      </c>
      <c r="N4039" t="s">
        <v>8269</v>
      </c>
      <c r="O4039" s="12">
        <f t="shared" si="315"/>
        <v>0</v>
      </c>
      <c r="P4039">
        <f t="shared" si="316"/>
        <v>2.33</v>
      </c>
      <c r="Q4039" s="14" t="s">
        <v>8308</v>
      </c>
      <c r="R4039" t="s">
        <v>8309</v>
      </c>
      <c r="S4039" s="20">
        <f t="shared" si="317"/>
        <v>42465.128391203703</v>
      </c>
      <c r="T4039" s="20">
        <f t="shared" si="318"/>
        <v>42495.128391203703</v>
      </c>
      <c r="U4039">
        <f t="shared" si="319"/>
        <v>2016</v>
      </c>
    </row>
    <row r="4040" spans="1:21" ht="60" x14ac:dyDescent="0.25">
      <c r="A4040">
        <v>3147</v>
      </c>
      <c r="B4040" s="3" t="s">
        <v>3147</v>
      </c>
      <c r="C4040" s="10" t="s">
        <v>7257</v>
      </c>
      <c r="D4040" s="6">
        <v>20000</v>
      </c>
      <c r="E4040" s="8">
        <v>23505</v>
      </c>
      <c r="F4040" t="s">
        <v>8218</v>
      </c>
      <c r="G4040" t="s">
        <v>8223</v>
      </c>
      <c r="H4040" t="s">
        <v>8245</v>
      </c>
      <c r="I4040">
        <v>1415319355</v>
      </c>
      <c r="J4040">
        <v>1411859755</v>
      </c>
      <c r="K4040" t="b">
        <v>1</v>
      </c>
      <c r="L4040">
        <v>213</v>
      </c>
      <c r="M4040" t="b">
        <v>1</v>
      </c>
      <c r="N4040" t="s">
        <v>8269</v>
      </c>
      <c r="O4040" s="12">
        <f t="shared" si="315"/>
        <v>118</v>
      </c>
      <c r="P4040">
        <f t="shared" si="316"/>
        <v>110.35</v>
      </c>
      <c r="Q4040" s="14" t="s">
        <v>8308</v>
      </c>
      <c r="R4040" t="s">
        <v>8309</v>
      </c>
      <c r="S4040" s="20">
        <f t="shared" si="317"/>
        <v>41909.969386574077</v>
      </c>
      <c r="T4040" s="20">
        <f t="shared" si="318"/>
        <v>41950.011053240742</v>
      </c>
      <c r="U4040">
        <f t="shared" si="319"/>
        <v>2014</v>
      </c>
    </row>
    <row r="4041" spans="1:21" ht="45" x14ac:dyDescent="0.25">
      <c r="A4041">
        <v>3219</v>
      </c>
      <c r="B4041" s="3" t="s">
        <v>3219</v>
      </c>
      <c r="C4041" s="10" t="s">
        <v>7329</v>
      </c>
      <c r="D4041" s="6">
        <v>20000</v>
      </c>
      <c r="E4041" s="8">
        <v>20022</v>
      </c>
      <c r="F4041" t="s">
        <v>8218</v>
      </c>
      <c r="G4041" t="s">
        <v>8223</v>
      </c>
      <c r="H4041" t="s">
        <v>8245</v>
      </c>
      <c r="I4041">
        <v>1427063747</v>
      </c>
      <c r="J4041">
        <v>1424043347</v>
      </c>
      <c r="K4041" t="b">
        <v>1</v>
      </c>
      <c r="L4041">
        <v>119</v>
      </c>
      <c r="M4041" t="b">
        <v>1</v>
      </c>
      <c r="N4041" t="s">
        <v>8269</v>
      </c>
      <c r="O4041" s="12">
        <f t="shared" si="315"/>
        <v>100</v>
      </c>
      <c r="P4041">
        <f t="shared" si="316"/>
        <v>168.25</v>
      </c>
      <c r="Q4041" s="14" t="s">
        <v>8308</v>
      </c>
      <c r="R4041" t="s">
        <v>8309</v>
      </c>
      <c r="S4041" s="20">
        <f t="shared" si="317"/>
        <v>42050.983182870375</v>
      </c>
      <c r="T4041" s="20">
        <f t="shared" si="318"/>
        <v>42085.941516203704</v>
      </c>
      <c r="U4041">
        <f t="shared" si="319"/>
        <v>2015</v>
      </c>
    </row>
    <row r="4042" spans="1:21" ht="45" x14ac:dyDescent="0.25">
      <c r="A4042">
        <v>3229</v>
      </c>
      <c r="B4042" s="3" t="s">
        <v>3229</v>
      </c>
      <c r="C4042" s="10" t="s">
        <v>7339</v>
      </c>
      <c r="D4042" s="6">
        <v>20000</v>
      </c>
      <c r="E4042" s="8">
        <v>21573</v>
      </c>
      <c r="F4042" t="s">
        <v>8218</v>
      </c>
      <c r="G4042" t="s">
        <v>8223</v>
      </c>
      <c r="H4042" t="s">
        <v>8245</v>
      </c>
      <c r="I4042">
        <v>1416470398</v>
      </c>
      <c r="J4042">
        <v>1413874798</v>
      </c>
      <c r="K4042" t="b">
        <v>1</v>
      </c>
      <c r="L4042">
        <v>202</v>
      </c>
      <c r="M4042" t="b">
        <v>1</v>
      </c>
      <c r="N4042" t="s">
        <v>8269</v>
      </c>
      <c r="O4042" s="12">
        <f t="shared" si="315"/>
        <v>108</v>
      </c>
      <c r="P4042">
        <f t="shared" si="316"/>
        <v>106.8</v>
      </c>
      <c r="Q4042" s="14" t="s">
        <v>8308</v>
      </c>
      <c r="R4042" t="s">
        <v>8309</v>
      </c>
      <c r="S4042" s="20">
        <f t="shared" si="317"/>
        <v>41933.291643518518</v>
      </c>
      <c r="T4042" s="20">
        <f t="shared" si="318"/>
        <v>41963.333310185189</v>
      </c>
      <c r="U4042">
        <f t="shared" si="319"/>
        <v>2014</v>
      </c>
    </row>
    <row r="4043" spans="1:21" ht="45" hidden="1" x14ac:dyDescent="0.25">
      <c r="A4043">
        <v>4041</v>
      </c>
      <c r="B4043" s="3" t="s">
        <v>4037</v>
      </c>
      <c r="C4043" s="10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315"/>
        <v>0</v>
      </c>
      <c r="P4043">
        <f t="shared" si="316"/>
        <v>10.5</v>
      </c>
      <c r="Q4043" s="14" t="s">
        <v>8308</v>
      </c>
      <c r="R4043" t="s">
        <v>8309</v>
      </c>
      <c r="S4043" s="20">
        <f t="shared" si="317"/>
        <v>42559.474004629628</v>
      </c>
      <c r="T4043" s="20">
        <f t="shared" si="318"/>
        <v>42619.474004629628</v>
      </c>
      <c r="U4043">
        <f t="shared" si="319"/>
        <v>2016</v>
      </c>
    </row>
    <row r="4044" spans="1:21" ht="60" x14ac:dyDescent="0.25">
      <c r="A4044">
        <v>3236</v>
      </c>
      <c r="B4044" s="3" t="s">
        <v>3236</v>
      </c>
      <c r="C4044" s="10" t="s">
        <v>7346</v>
      </c>
      <c r="D4044" s="6">
        <v>20000</v>
      </c>
      <c r="E4044" s="8">
        <v>20120</v>
      </c>
      <c r="F4044" t="s">
        <v>8218</v>
      </c>
      <c r="G4044" t="s">
        <v>8223</v>
      </c>
      <c r="H4044" t="s">
        <v>8245</v>
      </c>
      <c r="I4044">
        <v>1482962433</v>
      </c>
      <c r="J4044">
        <v>1480370433</v>
      </c>
      <c r="K4044" t="b">
        <v>0</v>
      </c>
      <c r="L4044">
        <v>110</v>
      </c>
      <c r="M4044" t="b">
        <v>1</v>
      </c>
      <c r="N4044" t="s">
        <v>8269</v>
      </c>
      <c r="O4044" s="12">
        <f t="shared" si="315"/>
        <v>101</v>
      </c>
      <c r="P4044">
        <f t="shared" si="316"/>
        <v>182.91</v>
      </c>
      <c r="Q4044" s="14" t="s">
        <v>8308</v>
      </c>
      <c r="R4044" t="s">
        <v>8309</v>
      </c>
      <c r="S4044" s="20">
        <f t="shared" si="317"/>
        <v>42702.917048611111</v>
      </c>
      <c r="T4044" s="20">
        <f t="shared" si="318"/>
        <v>42732.917048611111</v>
      </c>
      <c r="U4044">
        <f t="shared" si="319"/>
        <v>2016</v>
      </c>
    </row>
    <row r="4045" spans="1:21" ht="45" hidden="1" x14ac:dyDescent="0.25">
      <c r="A4045">
        <v>4043</v>
      </c>
      <c r="B4045" s="3" t="s">
        <v>4039</v>
      </c>
      <c r="C4045" s="10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315"/>
        <v>0</v>
      </c>
      <c r="P4045">
        <f t="shared" si="316"/>
        <v>0</v>
      </c>
      <c r="Q4045" s="14" t="s">
        <v>8308</v>
      </c>
      <c r="R4045" t="s">
        <v>8309</v>
      </c>
      <c r="S4045" s="20">
        <f t="shared" si="317"/>
        <v>41948.957465277781</v>
      </c>
      <c r="T4045" s="20">
        <f t="shared" si="318"/>
        <v>41963.957465277781</v>
      </c>
      <c r="U4045">
        <f t="shared" si="319"/>
        <v>2014</v>
      </c>
    </row>
    <row r="4046" spans="1:21" ht="45" x14ac:dyDescent="0.25">
      <c r="A4046">
        <v>3253</v>
      </c>
      <c r="B4046" s="3" t="s">
        <v>3253</v>
      </c>
      <c r="C4046" s="10" t="s">
        <v>7363</v>
      </c>
      <c r="D4046" s="6">
        <v>20000</v>
      </c>
      <c r="E4046" s="8">
        <v>20365</v>
      </c>
      <c r="F4046" t="s">
        <v>8218</v>
      </c>
      <c r="G4046" t="s">
        <v>8223</v>
      </c>
      <c r="H4046" t="s">
        <v>8245</v>
      </c>
      <c r="I4046">
        <v>1473306300</v>
      </c>
      <c r="J4046">
        <v>1471701028</v>
      </c>
      <c r="K4046" t="b">
        <v>1</v>
      </c>
      <c r="L4046">
        <v>115</v>
      </c>
      <c r="M4046" t="b">
        <v>1</v>
      </c>
      <c r="N4046" t="s">
        <v>8269</v>
      </c>
      <c r="O4046" s="12">
        <f t="shared" si="315"/>
        <v>102</v>
      </c>
      <c r="P4046">
        <f t="shared" si="316"/>
        <v>177.09</v>
      </c>
      <c r="Q4046" s="14" t="s">
        <v>8308</v>
      </c>
      <c r="R4046" t="s">
        <v>8309</v>
      </c>
      <c r="S4046" s="20">
        <f t="shared" si="317"/>
        <v>42602.576712962968</v>
      </c>
      <c r="T4046" s="20">
        <f t="shared" si="318"/>
        <v>42621.15625</v>
      </c>
      <c r="U4046">
        <f t="shared" si="319"/>
        <v>2016</v>
      </c>
    </row>
    <row r="4047" spans="1:21" ht="60" hidden="1" x14ac:dyDescent="0.25">
      <c r="A4047">
        <v>4045</v>
      </c>
      <c r="B4047" s="3" t="s">
        <v>4041</v>
      </c>
      <c r="C4047" s="10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315"/>
        <v>0</v>
      </c>
      <c r="P4047">
        <f t="shared" si="316"/>
        <v>1</v>
      </c>
      <c r="Q4047" s="14" t="s">
        <v>8308</v>
      </c>
      <c r="R4047" t="s">
        <v>8309</v>
      </c>
      <c r="S4047" s="20">
        <f t="shared" si="317"/>
        <v>41842.201261574075</v>
      </c>
      <c r="T4047" s="20">
        <f t="shared" si="318"/>
        <v>41872.201261574075</v>
      </c>
      <c r="U4047">
        <f t="shared" si="319"/>
        <v>2014</v>
      </c>
    </row>
    <row r="4048" spans="1:21" ht="45" hidden="1" x14ac:dyDescent="0.25">
      <c r="A4048">
        <v>3728</v>
      </c>
      <c r="B4048" s="3" t="s">
        <v>3725</v>
      </c>
      <c r="C4048" s="10" t="s">
        <v>7838</v>
      </c>
      <c r="D4048" s="6">
        <v>20000</v>
      </c>
      <c r="E4048" s="8">
        <v>1862</v>
      </c>
      <c r="F4048" t="s">
        <v>8220</v>
      </c>
      <c r="G4048" t="s">
        <v>8223</v>
      </c>
      <c r="H4048" t="s">
        <v>8245</v>
      </c>
      <c r="I4048">
        <v>1439957176</v>
      </c>
      <c r="J4048">
        <v>1437365176</v>
      </c>
      <c r="K4048" t="b">
        <v>0</v>
      </c>
      <c r="L4048">
        <v>31</v>
      </c>
      <c r="M4048" t="b">
        <v>0</v>
      </c>
      <c r="N4048" t="s">
        <v>8269</v>
      </c>
      <c r="O4048" s="12">
        <f t="shared" si="315"/>
        <v>9</v>
      </c>
      <c r="P4048">
        <f t="shared" si="316"/>
        <v>60.06</v>
      </c>
      <c r="Q4048" s="14" t="s">
        <v>8308</v>
      </c>
      <c r="R4048" t="s">
        <v>8309</v>
      </c>
      <c r="S4048" s="20">
        <f t="shared" si="317"/>
        <v>42205.171018518522</v>
      </c>
      <c r="T4048" s="20">
        <f t="shared" si="318"/>
        <v>42235.171018518522</v>
      </c>
      <c r="U4048">
        <f t="shared" si="319"/>
        <v>2015</v>
      </c>
    </row>
    <row r="4049" spans="1:21" ht="45" hidden="1" x14ac:dyDescent="0.25">
      <c r="A4049">
        <v>3741</v>
      </c>
      <c r="B4049" s="3" t="s">
        <v>3738</v>
      </c>
      <c r="C4049" s="10" t="s">
        <v>7851</v>
      </c>
      <c r="D4049" s="6">
        <v>20000</v>
      </c>
      <c r="E4049" s="8">
        <v>0</v>
      </c>
      <c r="F4049" t="s">
        <v>8220</v>
      </c>
      <c r="G4049" t="s">
        <v>8223</v>
      </c>
      <c r="H4049" t="s">
        <v>8245</v>
      </c>
      <c r="I4049">
        <v>1450389950</v>
      </c>
      <c r="J4049">
        <v>1447797950</v>
      </c>
      <c r="K4049" t="b">
        <v>0</v>
      </c>
      <c r="L4049">
        <v>0</v>
      </c>
      <c r="M4049" t="b">
        <v>0</v>
      </c>
      <c r="N4049" t="s">
        <v>8269</v>
      </c>
      <c r="O4049" s="12">
        <f t="shared" si="315"/>
        <v>0</v>
      </c>
      <c r="P4049">
        <f t="shared" si="316"/>
        <v>0</v>
      </c>
      <c r="Q4049" s="14" t="s">
        <v>8308</v>
      </c>
      <c r="R4049" t="s">
        <v>8309</v>
      </c>
      <c r="S4049" s="20">
        <f t="shared" si="317"/>
        <v>42325.920717592591</v>
      </c>
      <c r="T4049" s="20">
        <f t="shared" si="318"/>
        <v>42355.920717592591</v>
      </c>
      <c r="U4049">
        <f t="shared" si="319"/>
        <v>2015</v>
      </c>
    </row>
    <row r="4050" spans="1:21" ht="60" hidden="1" x14ac:dyDescent="0.25">
      <c r="A4050">
        <v>4048</v>
      </c>
      <c r="B4050" s="3" t="s">
        <v>4044</v>
      </c>
      <c r="C4050" s="10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315"/>
        <v>18</v>
      </c>
      <c r="P4050">
        <f t="shared" si="316"/>
        <v>32.979999999999997</v>
      </c>
      <c r="Q4050" s="14" t="s">
        <v>8308</v>
      </c>
      <c r="R4050" t="s">
        <v>8309</v>
      </c>
      <c r="S4050" s="20">
        <f t="shared" si="317"/>
        <v>42436.509108796294</v>
      </c>
      <c r="T4050" s="20">
        <f t="shared" si="318"/>
        <v>42471.467442129629</v>
      </c>
      <c r="U4050">
        <f t="shared" si="319"/>
        <v>2016</v>
      </c>
    </row>
    <row r="4051" spans="1:21" ht="60" hidden="1" x14ac:dyDescent="0.25">
      <c r="A4051">
        <v>3929</v>
      </c>
      <c r="B4051" s="3" t="s">
        <v>3926</v>
      </c>
      <c r="C4051" s="10" t="s">
        <v>8037</v>
      </c>
      <c r="D4051" s="6">
        <v>20000</v>
      </c>
      <c r="E4051" s="8">
        <v>453</v>
      </c>
      <c r="F4051" t="s">
        <v>8220</v>
      </c>
      <c r="G4051" t="s">
        <v>8223</v>
      </c>
      <c r="H4051" t="s">
        <v>8245</v>
      </c>
      <c r="I4051">
        <v>1474228265</v>
      </c>
      <c r="J4051">
        <v>1471636265</v>
      </c>
      <c r="K4051" t="b">
        <v>0</v>
      </c>
      <c r="L4051">
        <v>14</v>
      </c>
      <c r="M4051" t="b">
        <v>0</v>
      </c>
      <c r="N4051" t="s">
        <v>8269</v>
      </c>
      <c r="O4051" s="12">
        <f t="shared" si="315"/>
        <v>2</v>
      </c>
      <c r="P4051">
        <f t="shared" si="316"/>
        <v>32.36</v>
      </c>
      <c r="Q4051" s="14" t="s">
        <v>8308</v>
      </c>
      <c r="R4051" t="s">
        <v>8309</v>
      </c>
      <c r="S4051" s="20">
        <f t="shared" si="317"/>
        <v>42601.827141203699</v>
      </c>
      <c r="T4051" s="20">
        <f t="shared" si="318"/>
        <v>42631.827141203699</v>
      </c>
      <c r="U4051">
        <f t="shared" si="319"/>
        <v>2016</v>
      </c>
    </row>
    <row r="4052" spans="1:21" ht="60" hidden="1" x14ac:dyDescent="0.25">
      <c r="A4052">
        <v>3936</v>
      </c>
      <c r="B4052" s="3" t="s">
        <v>3933</v>
      </c>
      <c r="C4052" s="10" t="s">
        <v>8044</v>
      </c>
      <c r="D4052" s="6">
        <v>20000</v>
      </c>
      <c r="E4052" s="8">
        <v>0</v>
      </c>
      <c r="F4052" t="s">
        <v>8220</v>
      </c>
      <c r="G4052" t="s">
        <v>8223</v>
      </c>
      <c r="H4052" t="s">
        <v>8245</v>
      </c>
      <c r="I4052">
        <v>1480576720</v>
      </c>
      <c r="J4052">
        <v>1477981120</v>
      </c>
      <c r="K4052" t="b">
        <v>0</v>
      </c>
      <c r="L4052">
        <v>0</v>
      </c>
      <c r="M4052" t="b">
        <v>0</v>
      </c>
      <c r="N4052" t="s">
        <v>8269</v>
      </c>
      <c r="O4052" s="12">
        <f t="shared" si="315"/>
        <v>0</v>
      </c>
      <c r="P4052">
        <f t="shared" si="316"/>
        <v>0</v>
      </c>
      <c r="Q4052" s="14" t="s">
        <v>8308</v>
      </c>
      <c r="R4052" t="s">
        <v>8309</v>
      </c>
      <c r="S4052" s="20">
        <f t="shared" si="317"/>
        <v>42675.262962962966</v>
      </c>
      <c r="T4052" s="20">
        <f t="shared" si="318"/>
        <v>42705.304629629631</v>
      </c>
      <c r="U4052">
        <f t="shared" si="319"/>
        <v>2016</v>
      </c>
    </row>
    <row r="4053" spans="1:21" ht="45" hidden="1" x14ac:dyDescent="0.25">
      <c r="A4053">
        <v>4029</v>
      </c>
      <c r="B4053" s="3" t="s">
        <v>4025</v>
      </c>
      <c r="C4053" s="10" t="s">
        <v>8134</v>
      </c>
      <c r="D4053" s="6">
        <v>20000</v>
      </c>
      <c r="E4053" s="8">
        <v>0</v>
      </c>
      <c r="F4053" t="s">
        <v>8220</v>
      </c>
      <c r="G4053" t="s">
        <v>8223</v>
      </c>
      <c r="H4053" t="s">
        <v>8245</v>
      </c>
      <c r="I4053">
        <v>1450053370</v>
      </c>
      <c r="J4053">
        <v>1447461370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315"/>
        <v>0</v>
      </c>
      <c r="P4053">
        <f t="shared" si="316"/>
        <v>0</v>
      </c>
      <c r="Q4053" s="14" t="s">
        <v>8308</v>
      </c>
      <c r="R4053" t="s">
        <v>8309</v>
      </c>
      <c r="S4053" s="20">
        <f t="shared" si="317"/>
        <v>42322.025115740747</v>
      </c>
      <c r="T4053" s="20">
        <f t="shared" si="318"/>
        <v>42352.025115740747</v>
      </c>
      <c r="U4053">
        <f t="shared" si="319"/>
        <v>2015</v>
      </c>
    </row>
    <row r="4054" spans="1:21" ht="60" hidden="1" x14ac:dyDescent="0.25">
      <c r="A4054">
        <v>4049</v>
      </c>
      <c r="B4054" s="3" t="s">
        <v>4045</v>
      </c>
      <c r="C4054" s="10" t="s">
        <v>8153</v>
      </c>
      <c r="D4054" s="6">
        <v>20000</v>
      </c>
      <c r="E4054" s="8">
        <v>16</v>
      </c>
      <c r="F4054" t="s">
        <v>8220</v>
      </c>
      <c r="G4054" t="s">
        <v>8223</v>
      </c>
      <c r="H4054" t="s">
        <v>8245</v>
      </c>
      <c r="I4054">
        <v>1436914815</v>
      </c>
      <c r="J4054">
        <v>1434322815</v>
      </c>
      <c r="K4054" t="b">
        <v>0</v>
      </c>
      <c r="L4054">
        <v>1</v>
      </c>
      <c r="M4054" t="b">
        <v>0</v>
      </c>
      <c r="N4054" t="s">
        <v>8269</v>
      </c>
      <c r="O4054" s="12">
        <f t="shared" si="315"/>
        <v>0</v>
      </c>
      <c r="P4054">
        <f t="shared" si="316"/>
        <v>16</v>
      </c>
      <c r="Q4054" s="14" t="s">
        <v>8308</v>
      </c>
      <c r="R4054" t="s">
        <v>8309</v>
      </c>
      <c r="S4054" s="20">
        <f t="shared" si="317"/>
        <v>42169.958506944444</v>
      </c>
      <c r="T4054" s="20">
        <f t="shared" si="318"/>
        <v>42199.958506944444</v>
      </c>
      <c r="U4054">
        <f t="shared" si="319"/>
        <v>2015</v>
      </c>
    </row>
    <row r="4055" spans="1:21" ht="60" hidden="1" x14ac:dyDescent="0.25">
      <c r="A4055">
        <v>4053</v>
      </c>
      <c r="B4055" s="3" t="s">
        <v>4049</v>
      </c>
      <c r="C4055" s="10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315"/>
        <v>22</v>
      </c>
      <c r="P4055">
        <f t="shared" si="316"/>
        <v>55</v>
      </c>
      <c r="Q4055" s="14" t="s">
        <v>8308</v>
      </c>
      <c r="R4055" t="s">
        <v>8309</v>
      </c>
      <c r="S4055" s="20">
        <f t="shared" si="317"/>
        <v>41928.690138888887</v>
      </c>
      <c r="T4055" s="20">
        <f t="shared" si="318"/>
        <v>41958.833333333328</v>
      </c>
      <c r="U4055">
        <f t="shared" si="319"/>
        <v>2014</v>
      </c>
    </row>
    <row r="4056" spans="1:21" ht="60" hidden="1" x14ac:dyDescent="0.25">
      <c r="A4056">
        <v>4062</v>
      </c>
      <c r="B4056" s="3" t="s">
        <v>4058</v>
      </c>
      <c r="C4056" s="10" t="s">
        <v>8166</v>
      </c>
      <c r="D4056" s="6">
        <v>20000</v>
      </c>
      <c r="E4056" s="8">
        <v>490</v>
      </c>
      <c r="F4056" t="s">
        <v>8220</v>
      </c>
      <c r="G4056" t="s">
        <v>8223</v>
      </c>
      <c r="H4056" t="s">
        <v>8245</v>
      </c>
      <c r="I4056">
        <v>1467481468</v>
      </c>
      <c r="J4056">
        <v>1464889468</v>
      </c>
      <c r="K4056" t="b">
        <v>0</v>
      </c>
      <c r="L4056">
        <v>3</v>
      </c>
      <c r="M4056" t="b">
        <v>0</v>
      </c>
      <c r="N4056" t="s">
        <v>8269</v>
      </c>
      <c r="O4056" s="12">
        <f t="shared" si="315"/>
        <v>2</v>
      </c>
      <c r="P4056">
        <f t="shared" si="316"/>
        <v>163.33000000000001</v>
      </c>
      <c r="Q4056" s="14" t="s">
        <v>8308</v>
      </c>
      <c r="R4056" t="s">
        <v>8309</v>
      </c>
      <c r="S4056" s="20">
        <f t="shared" si="317"/>
        <v>42523.739212962959</v>
      </c>
      <c r="T4056" s="20">
        <f t="shared" si="318"/>
        <v>42553.739212962959</v>
      </c>
      <c r="U4056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10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315"/>
        <v>18</v>
      </c>
      <c r="P4057">
        <f t="shared" si="316"/>
        <v>41.95</v>
      </c>
      <c r="Q4057" s="14" t="s">
        <v>8308</v>
      </c>
      <c r="R4057" t="s">
        <v>8309</v>
      </c>
      <c r="S4057" s="20">
        <f t="shared" si="317"/>
        <v>41779.648506944446</v>
      </c>
      <c r="T4057" s="20">
        <f t="shared" si="318"/>
        <v>41809.648506944446</v>
      </c>
      <c r="U4057">
        <f t="shared" si="319"/>
        <v>2014</v>
      </c>
    </row>
    <row r="4058" spans="1:21" ht="45" x14ac:dyDescent="0.25">
      <c r="A4058">
        <v>3245</v>
      </c>
      <c r="B4058" s="3" t="s">
        <v>3245</v>
      </c>
      <c r="C4058" s="10" t="s">
        <v>7355</v>
      </c>
      <c r="D4058" s="6">
        <v>21000</v>
      </c>
      <c r="E4058" s="8">
        <v>21904</v>
      </c>
      <c r="F4058" t="s">
        <v>8218</v>
      </c>
      <c r="G4058" t="s">
        <v>8223</v>
      </c>
      <c r="H4058" t="s">
        <v>8245</v>
      </c>
      <c r="I4058">
        <v>1434074400</v>
      </c>
      <c r="J4058">
        <v>1431354258</v>
      </c>
      <c r="K4058" t="b">
        <v>0</v>
      </c>
      <c r="L4058">
        <v>270</v>
      </c>
      <c r="M4058" t="b">
        <v>1</v>
      </c>
      <c r="N4058" t="s">
        <v>8269</v>
      </c>
      <c r="O4058" s="12">
        <f t="shared" si="315"/>
        <v>104</v>
      </c>
      <c r="P4058">
        <f t="shared" si="316"/>
        <v>81.13</v>
      </c>
      <c r="Q4058" s="14" t="s">
        <v>8308</v>
      </c>
      <c r="R4058" t="s">
        <v>8309</v>
      </c>
      <c r="S4058" s="20">
        <f t="shared" si="317"/>
        <v>42135.60020833333</v>
      </c>
      <c r="T4058" s="20">
        <f t="shared" si="318"/>
        <v>42167.083333333328</v>
      </c>
      <c r="U4058">
        <f t="shared" si="319"/>
        <v>2015</v>
      </c>
    </row>
    <row r="4059" spans="1:21" ht="60" hidden="1" x14ac:dyDescent="0.25">
      <c r="A4059">
        <v>4057</v>
      </c>
      <c r="B4059" s="3" t="s">
        <v>4053</v>
      </c>
      <c r="C4059" s="10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315"/>
        <v>22</v>
      </c>
      <c r="P4059">
        <f t="shared" si="316"/>
        <v>129.16999999999999</v>
      </c>
      <c r="Q4059" s="14" t="s">
        <v>8308</v>
      </c>
      <c r="R4059" t="s">
        <v>8309</v>
      </c>
      <c r="S4059" s="20">
        <f t="shared" si="317"/>
        <v>42310.968518518523</v>
      </c>
      <c r="T4059" s="20">
        <f t="shared" si="318"/>
        <v>42333.958333333328</v>
      </c>
      <c r="U4059">
        <f t="shared" si="319"/>
        <v>2015</v>
      </c>
    </row>
    <row r="4060" spans="1:21" ht="60" x14ac:dyDescent="0.25">
      <c r="A4060">
        <v>3211</v>
      </c>
      <c r="B4060" s="3" t="s">
        <v>3211</v>
      </c>
      <c r="C4060" s="10" t="s">
        <v>7321</v>
      </c>
      <c r="D4060" s="6">
        <v>23000</v>
      </c>
      <c r="E4060" s="8">
        <v>27541</v>
      </c>
      <c r="F4060" t="s">
        <v>8218</v>
      </c>
      <c r="G4060" t="s">
        <v>8223</v>
      </c>
      <c r="H4060" t="s">
        <v>8245</v>
      </c>
      <c r="I4060">
        <v>1408068000</v>
      </c>
      <c r="J4060">
        <v>1405346680</v>
      </c>
      <c r="K4060" t="b">
        <v>1</v>
      </c>
      <c r="L4060">
        <v>322</v>
      </c>
      <c r="M4060" t="b">
        <v>1</v>
      </c>
      <c r="N4060" t="s">
        <v>8269</v>
      </c>
      <c r="O4060" s="12">
        <f t="shared" si="315"/>
        <v>120</v>
      </c>
      <c r="P4060">
        <f t="shared" si="316"/>
        <v>85.53</v>
      </c>
      <c r="Q4060" s="14" t="s">
        <v>8308</v>
      </c>
      <c r="R4060" t="s">
        <v>8309</v>
      </c>
      <c r="S4060" s="20">
        <f t="shared" si="317"/>
        <v>41834.586574074077</v>
      </c>
      <c r="T4060" s="20">
        <f t="shared" si="318"/>
        <v>41866.083333333336</v>
      </c>
      <c r="U4060">
        <f t="shared" si="319"/>
        <v>2014</v>
      </c>
    </row>
    <row r="4061" spans="1:21" ht="45" hidden="1" x14ac:dyDescent="0.25">
      <c r="A4061">
        <v>4059</v>
      </c>
      <c r="B4061" s="3" t="s">
        <v>4055</v>
      </c>
      <c r="C4061" s="10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315"/>
        <v>3</v>
      </c>
      <c r="P4061">
        <f t="shared" si="316"/>
        <v>35.71</v>
      </c>
      <c r="Q4061" s="14" t="s">
        <v>8308</v>
      </c>
      <c r="R4061" t="s">
        <v>8309</v>
      </c>
      <c r="S4061" s="20">
        <f t="shared" si="317"/>
        <v>41866.640648148146</v>
      </c>
      <c r="T4061" s="20">
        <f t="shared" si="318"/>
        <v>41898.125</v>
      </c>
      <c r="U4061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10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315"/>
        <v>3</v>
      </c>
      <c r="P4062">
        <f t="shared" si="316"/>
        <v>57</v>
      </c>
      <c r="Q4062" s="14" t="s">
        <v>8308</v>
      </c>
      <c r="R4062" t="s">
        <v>8309</v>
      </c>
      <c r="S4062" s="20">
        <f t="shared" si="317"/>
        <v>41779.695092592592</v>
      </c>
      <c r="T4062" s="20">
        <f t="shared" si="318"/>
        <v>41813.666666666664</v>
      </c>
      <c r="U4062">
        <f t="shared" si="319"/>
        <v>2014</v>
      </c>
    </row>
    <row r="4063" spans="1:21" ht="60" x14ac:dyDescent="0.25">
      <c r="A4063">
        <v>3259</v>
      </c>
      <c r="B4063" s="3" t="s">
        <v>3259</v>
      </c>
      <c r="C4063" s="10" t="s">
        <v>7369</v>
      </c>
      <c r="D4063" s="6">
        <v>23000</v>
      </c>
      <c r="E4063" s="8">
        <v>24418.6</v>
      </c>
      <c r="F4063" t="s">
        <v>8218</v>
      </c>
      <c r="G4063" t="s">
        <v>8223</v>
      </c>
      <c r="H4063" t="s">
        <v>8245</v>
      </c>
      <c r="I4063">
        <v>1475294340</v>
      </c>
      <c r="J4063">
        <v>1472753745</v>
      </c>
      <c r="K4063" t="b">
        <v>1</v>
      </c>
      <c r="L4063">
        <v>97</v>
      </c>
      <c r="M4063" t="b">
        <v>1</v>
      </c>
      <c r="N4063" t="s">
        <v>8269</v>
      </c>
      <c r="O4063" s="12">
        <f t="shared" si="315"/>
        <v>106</v>
      </c>
      <c r="P4063">
        <f t="shared" si="316"/>
        <v>251.74</v>
      </c>
      <c r="Q4063" s="14" t="s">
        <v>8308</v>
      </c>
      <c r="R4063" t="s">
        <v>8309</v>
      </c>
      <c r="S4063" s="20">
        <f t="shared" si="317"/>
        <v>42614.760937500003</v>
      </c>
      <c r="T4063" s="20">
        <f t="shared" si="318"/>
        <v>42644.165972222225</v>
      </c>
      <c r="U4063">
        <f t="shared" si="319"/>
        <v>2016</v>
      </c>
    </row>
    <row r="4064" spans="1:21" ht="45" hidden="1" x14ac:dyDescent="0.25">
      <c r="A4064">
        <v>3145</v>
      </c>
      <c r="B4064" s="3" t="s">
        <v>3145</v>
      </c>
      <c r="C4064" s="10" t="s">
        <v>7255</v>
      </c>
      <c r="D4064" s="6">
        <v>25000</v>
      </c>
      <c r="E4064" s="8">
        <v>0</v>
      </c>
      <c r="F4064" t="s">
        <v>8221</v>
      </c>
      <c r="G4064" t="s">
        <v>8223</v>
      </c>
      <c r="H4064" t="s">
        <v>8245</v>
      </c>
      <c r="I4064">
        <v>1490659134</v>
      </c>
      <c r="J4064">
        <v>1485478734</v>
      </c>
      <c r="K4064" t="b">
        <v>0</v>
      </c>
      <c r="L4064">
        <v>0</v>
      </c>
      <c r="M4064" t="b">
        <v>0</v>
      </c>
      <c r="N4064" t="s">
        <v>8269</v>
      </c>
      <c r="O4064" s="12">
        <f t="shared" si="315"/>
        <v>0</v>
      </c>
      <c r="P4064">
        <f t="shared" si="316"/>
        <v>0</v>
      </c>
      <c r="Q4064" s="14" t="s">
        <v>8308</v>
      </c>
      <c r="R4064" t="s">
        <v>8309</v>
      </c>
      <c r="S4064" s="20">
        <f t="shared" si="317"/>
        <v>42762.040902777779</v>
      </c>
      <c r="T4064" s="20">
        <f t="shared" si="318"/>
        <v>42821.999236111107</v>
      </c>
      <c r="U4064">
        <f t="shared" si="319"/>
        <v>2017</v>
      </c>
    </row>
    <row r="4065" spans="1:21" ht="60" hidden="1" x14ac:dyDescent="0.25">
      <c r="A4065">
        <v>4063</v>
      </c>
      <c r="B4065" s="3" t="s">
        <v>4059</v>
      </c>
      <c r="C4065" s="10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315"/>
        <v>1</v>
      </c>
      <c r="P4065">
        <f t="shared" si="316"/>
        <v>15</v>
      </c>
      <c r="Q4065" s="14" t="s">
        <v>8308</v>
      </c>
      <c r="R4065" t="s">
        <v>8309</v>
      </c>
      <c r="S4065" s="20">
        <f t="shared" si="317"/>
        <v>41787.681527777779</v>
      </c>
      <c r="T4065" s="20">
        <f t="shared" si="318"/>
        <v>41817.681527777779</v>
      </c>
      <c r="U4065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10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315"/>
        <v>19</v>
      </c>
      <c r="P4066">
        <f t="shared" si="316"/>
        <v>64.17</v>
      </c>
      <c r="Q4066" s="14" t="s">
        <v>8308</v>
      </c>
      <c r="R4066" t="s">
        <v>8309</v>
      </c>
      <c r="S4066" s="20">
        <f t="shared" si="317"/>
        <v>42093.588263888887</v>
      </c>
      <c r="T4066" s="20">
        <f t="shared" si="318"/>
        <v>42123.588263888887</v>
      </c>
      <c r="U4066">
        <f t="shared" si="319"/>
        <v>2015</v>
      </c>
    </row>
    <row r="4067" spans="1:21" ht="60" x14ac:dyDescent="0.25">
      <c r="A4067">
        <v>3250</v>
      </c>
      <c r="B4067" s="3" t="s">
        <v>3250</v>
      </c>
      <c r="C4067" s="10" t="s">
        <v>7360</v>
      </c>
      <c r="D4067" s="6">
        <v>25000</v>
      </c>
      <c r="E4067" s="8">
        <v>25388</v>
      </c>
      <c r="F4067" t="s">
        <v>8218</v>
      </c>
      <c r="G4067" t="s">
        <v>8223</v>
      </c>
      <c r="H4067" t="s">
        <v>8245</v>
      </c>
      <c r="I4067">
        <v>1415213324</v>
      </c>
      <c r="J4067">
        <v>1412617724</v>
      </c>
      <c r="K4067" t="b">
        <v>1</v>
      </c>
      <c r="L4067">
        <v>213</v>
      </c>
      <c r="M4067" t="b">
        <v>1</v>
      </c>
      <c r="N4067" t="s">
        <v>8269</v>
      </c>
      <c r="O4067" s="12">
        <f t="shared" si="315"/>
        <v>102</v>
      </c>
      <c r="P4067">
        <f t="shared" si="316"/>
        <v>119.19</v>
      </c>
      <c r="Q4067" s="14" t="s">
        <v>8308</v>
      </c>
      <c r="R4067" t="s">
        <v>8309</v>
      </c>
      <c r="S4067" s="20">
        <f t="shared" si="317"/>
        <v>41918.742175925923</v>
      </c>
      <c r="T4067" s="20">
        <f t="shared" si="318"/>
        <v>41948.783842592595</v>
      </c>
      <c r="U4067">
        <f t="shared" si="319"/>
        <v>2014</v>
      </c>
    </row>
    <row r="4068" spans="1:21" ht="60" hidden="1" x14ac:dyDescent="0.25">
      <c r="A4068">
        <v>3952</v>
      </c>
      <c r="B4068" s="3" t="s">
        <v>3949</v>
      </c>
      <c r="C4068" s="10" t="s">
        <v>8059</v>
      </c>
      <c r="D4068" s="6">
        <v>26000</v>
      </c>
      <c r="E4068" s="8">
        <v>25</v>
      </c>
      <c r="F4068" t="s">
        <v>8220</v>
      </c>
      <c r="G4068" t="s">
        <v>8223</v>
      </c>
      <c r="H4068" t="s">
        <v>8245</v>
      </c>
      <c r="I4068">
        <v>1445885890</v>
      </c>
      <c r="J4068">
        <v>1440701890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315"/>
        <v>0</v>
      </c>
      <c r="P4068">
        <f t="shared" si="316"/>
        <v>25</v>
      </c>
      <c r="Q4068" s="14" t="s">
        <v>8308</v>
      </c>
      <c r="R4068" t="s">
        <v>8309</v>
      </c>
      <c r="S4068" s="20">
        <f t="shared" si="317"/>
        <v>42243.790393518517</v>
      </c>
      <c r="T4068" s="20">
        <f t="shared" si="318"/>
        <v>42303.790393518517</v>
      </c>
      <c r="U4068">
        <f t="shared" si="319"/>
        <v>2015</v>
      </c>
    </row>
    <row r="4069" spans="1:21" ht="45" hidden="1" x14ac:dyDescent="0.25">
      <c r="A4069">
        <v>3957</v>
      </c>
      <c r="B4069" s="3" t="s">
        <v>3954</v>
      </c>
      <c r="C4069" s="10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12">
        <f t="shared" si="315"/>
        <v>0</v>
      </c>
      <c r="P4069">
        <f t="shared" si="316"/>
        <v>7</v>
      </c>
      <c r="Q4069" s="14" t="s">
        <v>8308</v>
      </c>
      <c r="R4069" t="s">
        <v>8309</v>
      </c>
      <c r="S4069" s="20">
        <f t="shared" si="317"/>
        <v>42513.976319444439</v>
      </c>
      <c r="T4069" s="20">
        <f t="shared" si="318"/>
        <v>42559.976319444439</v>
      </c>
      <c r="U4069">
        <f t="shared" si="319"/>
        <v>2016</v>
      </c>
    </row>
    <row r="4070" spans="1:21" ht="60" hidden="1" x14ac:dyDescent="0.25">
      <c r="A4070">
        <v>2888</v>
      </c>
      <c r="B4070" s="3" t="s">
        <v>2888</v>
      </c>
      <c r="C4070" s="10" t="s">
        <v>6998</v>
      </c>
      <c r="D4070" s="6">
        <v>30000</v>
      </c>
      <c r="E4070" s="8">
        <v>0</v>
      </c>
      <c r="F4070" t="s">
        <v>8220</v>
      </c>
      <c r="G4070" t="s">
        <v>8223</v>
      </c>
      <c r="H4070" t="s">
        <v>8245</v>
      </c>
      <c r="I4070">
        <v>1413608340</v>
      </c>
      <c r="J4070">
        <v>1412945440</v>
      </c>
      <c r="K4070" t="b">
        <v>0</v>
      </c>
      <c r="L4070">
        <v>0</v>
      </c>
      <c r="M4070" t="b">
        <v>0</v>
      </c>
      <c r="N4070" t="s">
        <v>8269</v>
      </c>
      <c r="O4070" s="12">
        <f t="shared" si="315"/>
        <v>0</v>
      </c>
      <c r="P4070">
        <f t="shared" si="316"/>
        <v>0</v>
      </c>
      <c r="Q4070" s="14" t="s">
        <v>8308</v>
      </c>
      <c r="R4070" t="s">
        <v>8309</v>
      </c>
      <c r="S4070" s="20">
        <f t="shared" si="317"/>
        <v>41922.535185185188</v>
      </c>
      <c r="T4070" s="20">
        <f t="shared" si="318"/>
        <v>41930.207638888889</v>
      </c>
      <c r="U4070">
        <f t="shared" si="319"/>
        <v>2014</v>
      </c>
    </row>
    <row r="4071" spans="1:21" ht="45" hidden="1" x14ac:dyDescent="0.25">
      <c r="A4071">
        <v>4069</v>
      </c>
      <c r="B4071" s="3" t="s">
        <v>4065</v>
      </c>
      <c r="C4071" s="10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315"/>
        <v>34</v>
      </c>
      <c r="P4071">
        <f t="shared" si="316"/>
        <v>33.08</v>
      </c>
      <c r="Q4071" s="14" t="s">
        <v>8308</v>
      </c>
      <c r="R4071" t="s">
        <v>8309</v>
      </c>
      <c r="S4071" s="20">
        <f t="shared" si="317"/>
        <v>42022.661527777775</v>
      </c>
      <c r="T4071" s="20">
        <f t="shared" si="318"/>
        <v>42063.5</v>
      </c>
      <c r="U4071">
        <f t="shared" si="319"/>
        <v>2015</v>
      </c>
    </row>
    <row r="4072" spans="1:21" ht="30" hidden="1" x14ac:dyDescent="0.25">
      <c r="A4072">
        <v>3132</v>
      </c>
      <c r="B4072" s="3" t="s">
        <v>3132</v>
      </c>
      <c r="C4072" s="10" t="s">
        <v>7242</v>
      </c>
      <c r="D4072" s="6">
        <v>30000</v>
      </c>
      <c r="E4072" s="8">
        <v>10</v>
      </c>
      <c r="F4072" t="s">
        <v>8221</v>
      </c>
      <c r="G4072" t="s">
        <v>8223</v>
      </c>
      <c r="H4072" t="s">
        <v>8245</v>
      </c>
      <c r="I4072">
        <v>1492759460</v>
      </c>
      <c r="J4072">
        <v>1487579060</v>
      </c>
      <c r="K4072" t="b">
        <v>0</v>
      </c>
      <c r="L4072">
        <v>1</v>
      </c>
      <c r="M4072" t="b">
        <v>0</v>
      </c>
      <c r="N4072" t="s">
        <v>8269</v>
      </c>
      <c r="O4072" s="12">
        <f t="shared" si="315"/>
        <v>0</v>
      </c>
      <c r="P4072">
        <f t="shared" si="316"/>
        <v>10</v>
      </c>
      <c r="Q4072" s="14" t="s">
        <v>8308</v>
      </c>
      <c r="R4072" t="s">
        <v>8309</v>
      </c>
      <c r="S4072" s="20">
        <f t="shared" si="317"/>
        <v>42786.350231481483</v>
      </c>
      <c r="T4072" s="20">
        <f t="shared" si="318"/>
        <v>42846.308564814812</v>
      </c>
      <c r="U4072">
        <f t="shared" si="319"/>
        <v>2017</v>
      </c>
    </row>
    <row r="4073" spans="1:21" ht="60" hidden="1" x14ac:dyDescent="0.25">
      <c r="A4073">
        <v>4071</v>
      </c>
      <c r="B4073" s="3" t="s">
        <v>4067</v>
      </c>
      <c r="C4073" s="10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315"/>
        <v>0</v>
      </c>
      <c r="P4073">
        <f t="shared" si="316"/>
        <v>0</v>
      </c>
      <c r="Q4073" s="14" t="s">
        <v>8308</v>
      </c>
      <c r="R4073" t="s">
        <v>8309</v>
      </c>
      <c r="S4073" s="20">
        <f t="shared" si="317"/>
        <v>42700.804756944446</v>
      </c>
      <c r="T4073" s="20">
        <f t="shared" si="318"/>
        <v>42730.804756944446</v>
      </c>
      <c r="U4073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10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315"/>
        <v>0</v>
      </c>
      <c r="P4074">
        <f t="shared" si="316"/>
        <v>2</v>
      </c>
      <c r="Q4074" s="14" t="s">
        <v>8308</v>
      </c>
      <c r="R4074" t="s">
        <v>8309</v>
      </c>
      <c r="S4074" s="20">
        <f t="shared" si="317"/>
        <v>41812.77443287037</v>
      </c>
      <c r="T4074" s="20">
        <f t="shared" si="318"/>
        <v>41872.77443287037</v>
      </c>
      <c r="U4074">
        <f t="shared" si="319"/>
        <v>2014</v>
      </c>
    </row>
    <row r="4075" spans="1:21" ht="60" x14ac:dyDescent="0.25">
      <c r="A4075">
        <v>3224</v>
      </c>
      <c r="B4075" s="3" t="s">
        <v>3224</v>
      </c>
      <c r="C4075" s="10" t="s">
        <v>7334</v>
      </c>
      <c r="D4075" s="6">
        <v>30000</v>
      </c>
      <c r="E4075" s="8">
        <v>30610</v>
      </c>
      <c r="F4075" t="s">
        <v>8218</v>
      </c>
      <c r="G4075" t="s">
        <v>8223</v>
      </c>
      <c r="H4075" t="s">
        <v>8245</v>
      </c>
      <c r="I4075">
        <v>1484024400</v>
      </c>
      <c r="J4075">
        <v>1479932713</v>
      </c>
      <c r="K4075" t="b">
        <v>1</v>
      </c>
      <c r="L4075">
        <v>216</v>
      </c>
      <c r="M4075" t="b">
        <v>1</v>
      </c>
      <c r="N4075" t="s">
        <v>8269</v>
      </c>
      <c r="O4075" s="12">
        <f t="shared" si="315"/>
        <v>102</v>
      </c>
      <c r="P4075">
        <f t="shared" si="316"/>
        <v>141.71</v>
      </c>
      <c r="Q4075" s="14" t="s">
        <v>8308</v>
      </c>
      <c r="R4075" t="s">
        <v>8309</v>
      </c>
      <c r="S4075" s="20">
        <f t="shared" si="317"/>
        <v>42697.850844907407</v>
      </c>
      <c r="T4075" s="20">
        <f t="shared" si="318"/>
        <v>42745.208333333328</v>
      </c>
      <c r="U4075">
        <f t="shared" si="319"/>
        <v>2016</v>
      </c>
    </row>
    <row r="4076" spans="1:21" ht="60" hidden="1" x14ac:dyDescent="0.25">
      <c r="A4076">
        <v>4074</v>
      </c>
      <c r="B4076" s="3" t="s">
        <v>4070</v>
      </c>
      <c r="C4076" s="10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315"/>
        <v>27</v>
      </c>
      <c r="P4076">
        <f t="shared" si="316"/>
        <v>35</v>
      </c>
      <c r="Q4076" s="14" t="s">
        <v>8308</v>
      </c>
      <c r="R4076" t="s">
        <v>8309</v>
      </c>
      <c r="S4076" s="20">
        <f t="shared" si="317"/>
        <v>42283.552951388891</v>
      </c>
      <c r="T4076" s="20">
        <f t="shared" si="318"/>
        <v>42313.594618055555</v>
      </c>
      <c r="U4076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10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315"/>
        <v>29</v>
      </c>
      <c r="P4077">
        <f t="shared" si="316"/>
        <v>44.31</v>
      </c>
      <c r="Q4077" s="14" t="s">
        <v>8308</v>
      </c>
      <c r="R4077" t="s">
        <v>8309</v>
      </c>
      <c r="S4077" s="20">
        <f t="shared" si="317"/>
        <v>41779.045937499999</v>
      </c>
      <c r="T4077" s="20">
        <f t="shared" si="318"/>
        <v>41820.727777777778</v>
      </c>
      <c r="U4077">
        <f t="shared" si="319"/>
        <v>2014</v>
      </c>
    </row>
    <row r="4078" spans="1:21" ht="60" x14ac:dyDescent="0.25">
      <c r="A4078">
        <v>3425</v>
      </c>
      <c r="B4078" s="3" t="s">
        <v>3424</v>
      </c>
      <c r="C4078" s="10" t="s">
        <v>7535</v>
      </c>
      <c r="D4078" s="6">
        <v>30000</v>
      </c>
      <c r="E4078" s="8">
        <v>30891.1</v>
      </c>
      <c r="F4078" t="s">
        <v>8218</v>
      </c>
      <c r="G4078" t="s">
        <v>8223</v>
      </c>
      <c r="H4078" t="s">
        <v>8245</v>
      </c>
      <c r="I4078">
        <v>1412434136</v>
      </c>
      <c r="J4078">
        <v>1409669336</v>
      </c>
      <c r="K4078" t="b">
        <v>0</v>
      </c>
      <c r="L4078">
        <v>104</v>
      </c>
      <c r="M4078" t="b">
        <v>1</v>
      </c>
      <c r="N4078" t="s">
        <v>8269</v>
      </c>
      <c r="O4078" s="12">
        <f t="shared" si="315"/>
        <v>103</v>
      </c>
      <c r="P4078">
        <f t="shared" si="316"/>
        <v>297.02999999999997</v>
      </c>
      <c r="Q4078" s="14" t="s">
        <v>8308</v>
      </c>
      <c r="R4078" t="s">
        <v>8309</v>
      </c>
      <c r="S4078" s="20">
        <f t="shared" si="317"/>
        <v>41884.617314814815</v>
      </c>
      <c r="T4078" s="20">
        <f t="shared" si="318"/>
        <v>41916.617314814815</v>
      </c>
      <c r="U4078">
        <f t="shared" si="319"/>
        <v>2014</v>
      </c>
    </row>
    <row r="4079" spans="1:21" ht="45" hidden="1" x14ac:dyDescent="0.25">
      <c r="A4079">
        <v>3981</v>
      </c>
      <c r="B4079" s="3" t="s">
        <v>3358</v>
      </c>
      <c r="C4079" s="10" t="s">
        <v>7469</v>
      </c>
      <c r="D4079" s="6">
        <v>30000</v>
      </c>
      <c r="E4079" s="8">
        <v>1225</v>
      </c>
      <c r="F4079" t="s">
        <v>8220</v>
      </c>
      <c r="G4079" t="s">
        <v>8223</v>
      </c>
      <c r="H4079" t="s">
        <v>8245</v>
      </c>
      <c r="I4079">
        <v>1468729149</v>
      </c>
      <c r="J4079">
        <v>1463545149</v>
      </c>
      <c r="K4079" t="b">
        <v>0</v>
      </c>
      <c r="L4079">
        <v>7</v>
      </c>
      <c r="M4079" t="b">
        <v>0</v>
      </c>
      <c r="N4079" t="s">
        <v>8269</v>
      </c>
      <c r="O4079" s="12">
        <f t="shared" si="315"/>
        <v>4</v>
      </c>
      <c r="P4079">
        <f t="shared" si="316"/>
        <v>175</v>
      </c>
      <c r="Q4079" s="14" t="s">
        <v>8308</v>
      </c>
      <c r="R4079" t="s">
        <v>8309</v>
      </c>
      <c r="S4079" s="20">
        <f t="shared" si="317"/>
        <v>42508.179965277777</v>
      </c>
      <c r="T4079" s="20">
        <f t="shared" si="318"/>
        <v>42568.179965277777</v>
      </c>
      <c r="U4079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10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315"/>
        <v>0</v>
      </c>
      <c r="P4080">
        <f t="shared" si="316"/>
        <v>0</v>
      </c>
      <c r="Q4080" s="14" t="s">
        <v>8308</v>
      </c>
      <c r="R4080" t="s">
        <v>8309</v>
      </c>
      <c r="S4080" s="20">
        <f t="shared" si="317"/>
        <v>42732.787523148145</v>
      </c>
      <c r="T4080" s="20">
        <f t="shared" si="318"/>
        <v>42762.787523148145</v>
      </c>
      <c r="U4080">
        <f t="shared" si="319"/>
        <v>2016</v>
      </c>
    </row>
    <row r="4081" spans="1:21" ht="60" hidden="1" x14ac:dyDescent="0.25">
      <c r="A4081">
        <v>4006</v>
      </c>
      <c r="B4081" s="3" t="s">
        <v>4002</v>
      </c>
      <c r="C4081" s="10" t="s">
        <v>8111</v>
      </c>
      <c r="D4081" s="6">
        <v>30000</v>
      </c>
      <c r="E4081" s="8">
        <v>2</v>
      </c>
      <c r="F4081" t="s">
        <v>8220</v>
      </c>
      <c r="G4081" t="s">
        <v>8223</v>
      </c>
      <c r="H4081" t="s">
        <v>8245</v>
      </c>
      <c r="I4081">
        <v>1455647587</v>
      </c>
      <c r="J4081">
        <v>1453487587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315"/>
        <v>0</v>
      </c>
      <c r="P4081">
        <f t="shared" si="316"/>
        <v>2</v>
      </c>
      <c r="Q4081" s="14" t="s">
        <v>8308</v>
      </c>
      <c r="R4081" t="s">
        <v>8309</v>
      </c>
      <c r="S4081" s="20">
        <f t="shared" si="317"/>
        <v>42391.772997685184</v>
      </c>
      <c r="T4081" s="20">
        <f t="shared" si="318"/>
        <v>42416.772997685184</v>
      </c>
      <c r="U4081">
        <f t="shared" si="319"/>
        <v>2016</v>
      </c>
    </row>
    <row r="4082" spans="1:21" ht="60" x14ac:dyDescent="0.25">
      <c r="A4082">
        <v>3282</v>
      </c>
      <c r="B4082" s="3" t="s">
        <v>3282</v>
      </c>
      <c r="C4082" s="10" t="s">
        <v>7392</v>
      </c>
      <c r="D4082" s="6">
        <v>31000</v>
      </c>
      <c r="E4082" s="8">
        <v>31820.5</v>
      </c>
      <c r="F4082" t="s">
        <v>8218</v>
      </c>
      <c r="G4082" t="s">
        <v>8223</v>
      </c>
      <c r="H4082" t="s">
        <v>8245</v>
      </c>
      <c r="I4082">
        <v>1461904788</v>
      </c>
      <c r="J4082">
        <v>1458103188</v>
      </c>
      <c r="K4082" t="b">
        <v>0</v>
      </c>
      <c r="L4082">
        <v>237</v>
      </c>
      <c r="M4082" t="b">
        <v>1</v>
      </c>
      <c r="N4082" t="s">
        <v>8269</v>
      </c>
      <c r="O4082" s="12">
        <f t="shared" si="315"/>
        <v>103</v>
      </c>
      <c r="P4082">
        <f t="shared" si="316"/>
        <v>134.26</v>
      </c>
      <c r="Q4082" s="14" t="s">
        <v>8308</v>
      </c>
      <c r="R4082" t="s">
        <v>8309</v>
      </c>
      <c r="S4082" s="20">
        <f t="shared" si="317"/>
        <v>42445.19430555556</v>
      </c>
      <c r="T4082" s="20">
        <f t="shared" si="318"/>
        <v>42489.19430555556</v>
      </c>
      <c r="U4082">
        <f t="shared" si="319"/>
        <v>2016</v>
      </c>
    </row>
    <row r="4083" spans="1:21" ht="60" hidden="1" x14ac:dyDescent="0.25">
      <c r="A4083">
        <v>2848</v>
      </c>
      <c r="B4083" s="3" t="s">
        <v>2848</v>
      </c>
      <c r="C4083" s="10" t="s">
        <v>6958</v>
      </c>
      <c r="D4083" s="6">
        <v>35000</v>
      </c>
      <c r="E4083" s="8">
        <v>70</v>
      </c>
      <c r="F4083" t="s">
        <v>8220</v>
      </c>
      <c r="G4083" t="s">
        <v>8223</v>
      </c>
      <c r="H4083" t="s">
        <v>8245</v>
      </c>
      <c r="I4083">
        <v>1432913659</v>
      </c>
      <c r="J4083">
        <v>1430321659</v>
      </c>
      <c r="K4083" t="b">
        <v>0</v>
      </c>
      <c r="L4083">
        <v>3</v>
      </c>
      <c r="M4083" t="b">
        <v>0</v>
      </c>
      <c r="N4083" t="s">
        <v>8269</v>
      </c>
      <c r="O4083" s="12">
        <f t="shared" si="315"/>
        <v>0</v>
      </c>
      <c r="P4083">
        <f t="shared" si="316"/>
        <v>23.33</v>
      </c>
      <c r="Q4083" s="14" t="s">
        <v>8308</v>
      </c>
      <c r="R4083" t="s">
        <v>8309</v>
      </c>
      <c r="S4083" s="20">
        <f t="shared" si="317"/>
        <v>42123.648831018523</v>
      </c>
      <c r="T4083" s="20">
        <f t="shared" si="318"/>
        <v>42153.648831018523</v>
      </c>
      <c r="U4083">
        <f t="shared" si="319"/>
        <v>2015</v>
      </c>
    </row>
    <row r="4084" spans="1:21" ht="60" x14ac:dyDescent="0.25">
      <c r="A4084">
        <v>3166</v>
      </c>
      <c r="B4084" s="3" t="s">
        <v>3166</v>
      </c>
      <c r="C4084" s="10" t="s">
        <v>7276</v>
      </c>
      <c r="D4084" s="6">
        <v>35000</v>
      </c>
      <c r="E4084" s="8">
        <v>56079.83</v>
      </c>
      <c r="F4084" t="s">
        <v>8218</v>
      </c>
      <c r="G4084" t="s">
        <v>8223</v>
      </c>
      <c r="H4084" t="s">
        <v>8245</v>
      </c>
      <c r="I4084">
        <v>1416988740</v>
      </c>
      <c r="J4084">
        <v>1414514153</v>
      </c>
      <c r="K4084" t="b">
        <v>1</v>
      </c>
      <c r="L4084">
        <v>930</v>
      </c>
      <c r="M4084" t="b">
        <v>1</v>
      </c>
      <c r="N4084" t="s">
        <v>8269</v>
      </c>
      <c r="O4084" s="12">
        <f t="shared" si="315"/>
        <v>160</v>
      </c>
      <c r="P4084">
        <f t="shared" si="316"/>
        <v>60.3</v>
      </c>
      <c r="Q4084" s="14" t="s">
        <v>8308</v>
      </c>
      <c r="R4084" t="s">
        <v>8309</v>
      </c>
      <c r="S4084" s="20">
        <f t="shared" si="317"/>
        <v>41940.69158564815</v>
      </c>
      <c r="T4084" s="20">
        <f t="shared" si="318"/>
        <v>41969.332638888889</v>
      </c>
      <c r="U4084">
        <f t="shared" si="319"/>
        <v>2014</v>
      </c>
    </row>
    <row r="4085" spans="1:21" ht="60" x14ac:dyDescent="0.25">
      <c r="A4085">
        <v>3215</v>
      </c>
      <c r="B4085" s="3" t="s">
        <v>3215</v>
      </c>
      <c r="C4085" s="10" t="s">
        <v>7325</v>
      </c>
      <c r="D4085" s="6">
        <v>35000</v>
      </c>
      <c r="E4085" s="8">
        <v>35123</v>
      </c>
      <c r="F4085" t="s">
        <v>8218</v>
      </c>
      <c r="G4085" t="s">
        <v>8223</v>
      </c>
      <c r="H4085" t="s">
        <v>8245</v>
      </c>
      <c r="I4085">
        <v>1441857540</v>
      </c>
      <c r="J4085">
        <v>1438617471</v>
      </c>
      <c r="K4085" t="b">
        <v>1</v>
      </c>
      <c r="L4085">
        <v>134</v>
      </c>
      <c r="M4085" t="b">
        <v>1</v>
      </c>
      <c r="N4085" t="s">
        <v>8269</v>
      </c>
      <c r="O4085" s="12">
        <f t="shared" si="315"/>
        <v>100</v>
      </c>
      <c r="P4085">
        <f t="shared" si="316"/>
        <v>262.11</v>
      </c>
      <c r="Q4085" s="14" t="s">
        <v>8308</v>
      </c>
      <c r="R4085" t="s">
        <v>8309</v>
      </c>
      <c r="S4085" s="20">
        <f t="shared" si="317"/>
        <v>42219.665173611109</v>
      </c>
      <c r="T4085" s="20">
        <f t="shared" si="318"/>
        <v>42257.165972222225</v>
      </c>
      <c r="U4085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10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315"/>
        <v>0</v>
      </c>
      <c r="P4086">
        <f t="shared" si="316"/>
        <v>10</v>
      </c>
      <c r="Q4086" s="14" t="s">
        <v>8308</v>
      </c>
      <c r="R4086" t="s">
        <v>8309</v>
      </c>
      <c r="S4086" s="20">
        <f t="shared" si="317"/>
        <v>42622.436412037037</v>
      </c>
      <c r="T4086" s="20">
        <f t="shared" si="318"/>
        <v>42652.436412037037</v>
      </c>
      <c r="U4086">
        <f t="shared" si="319"/>
        <v>2016</v>
      </c>
    </row>
    <row r="4087" spans="1:21" ht="30" x14ac:dyDescent="0.25">
      <c r="A4087">
        <v>3237</v>
      </c>
      <c r="B4087" s="3" t="s">
        <v>3237</v>
      </c>
      <c r="C4087" s="10" t="s">
        <v>7347</v>
      </c>
      <c r="D4087" s="6">
        <v>35000</v>
      </c>
      <c r="E4087" s="8">
        <v>35275.64</v>
      </c>
      <c r="F4087" t="s">
        <v>8218</v>
      </c>
      <c r="G4087" t="s">
        <v>8223</v>
      </c>
      <c r="H4087" t="s">
        <v>8245</v>
      </c>
      <c r="I4087">
        <v>1443499140</v>
      </c>
      <c r="J4087">
        <v>1441452184</v>
      </c>
      <c r="K4087" t="b">
        <v>1</v>
      </c>
      <c r="L4087">
        <v>269</v>
      </c>
      <c r="M4087" t="b">
        <v>1</v>
      </c>
      <c r="N4087" t="s">
        <v>8269</v>
      </c>
      <c r="O4087" s="12">
        <f t="shared" si="315"/>
        <v>101</v>
      </c>
      <c r="P4087">
        <f t="shared" si="316"/>
        <v>131.13999999999999</v>
      </c>
      <c r="Q4087" s="14" t="s">
        <v>8308</v>
      </c>
      <c r="R4087" t="s">
        <v>8309</v>
      </c>
      <c r="S4087" s="20">
        <f t="shared" si="317"/>
        <v>42252.474351851852</v>
      </c>
      <c r="T4087" s="20">
        <f t="shared" si="318"/>
        <v>42276.165972222225</v>
      </c>
      <c r="U4087">
        <f t="shared" si="319"/>
        <v>2015</v>
      </c>
    </row>
    <row r="4088" spans="1:21" ht="45" x14ac:dyDescent="0.25">
      <c r="A4088">
        <v>3547</v>
      </c>
      <c r="B4088" s="3" t="s">
        <v>3546</v>
      </c>
      <c r="C4088" s="10" t="s">
        <v>7657</v>
      </c>
      <c r="D4088" s="6">
        <v>35000</v>
      </c>
      <c r="E4088" s="8">
        <v>40043.25</v>
      </c>
      <c r="F4088" t="s">
        <v>8218</v>
      </c>
      <c r="G4088" t="s">
        <v>8223</v>
      </c>
      <c r="H4088" t="s">
        <v>8245</v>
      </c>
      <c r="I4088">
        <v>1463198340</v>
      </c>
      <c r="J4088">
        <v>1461117201</v>
      </c>
      <c r="K4088" t="b">
        <v>0</v>
      </c>
      <c r="L4088">
        <v>336</v>
      </c>
      <c r="M4088" t="b">
        <v>1</v>
      </c>
      <c r="N4088" t="s">
        <v>8269</v>
      </c>
      <c r="O4088" s="12">
        <f t="shared" si="315"/>
        <v>114</v>
      </c>
      <c r="P4088">
        <f t="shared" si="316"/>
        <v>119.18</v>
      </c>
      <c r="Q4088" s="14" t="s">
        <v>8308</v>
      </c>
      <c r="R4088" t="s">
        <v>8309</v>
      </c>
      <c r="S4088" s="20">
        <f t="shared" si="317"/>
        <v>42480.078715277778</v>
      </c>
      <c r="T4088" s="20">
        <f t="shared" si="318"/>
        <v>42504.165972222225</v>
      </c>
      <c r="U4088">
        <f t="shared" si="319"/>
        <v>2016</v>
      </c>
    </row>
    <row r="4089" spans="1:21" ht="30" x14ac:dyDescent="0.25">
      <c r="A4089">
        <v>3648</v>
      </c>
      <c r="B4089" s="3" t="s">
        <v>3646</v>
      </c>
      <c r="C4089" s="10" t="s">
        <v>7758</v>
      </c>
      <c r="D4089" s="6">
        <v>40000</v>
      </c>
      <c r="E4089" s="8">
        <v>40153</v>
      </c>
      <c r="F4089" t="s">
        <v>8218</v>
      </c>
      <c r="G4089" t="s">
        <v>8223</v>
      </c>
      <c r="H4089" t="s">
        <v>8245</v>
      </c>
      <c r="I4089">
        <v>1412492445</v>
      </c>
      <c r="J4089">
        <v>1409900445</v>
      </c>
      <c r="K4089" t="b">
        <v>0</v>
      </c>
      <c r="L4089">
        <v>73</v>
      </c>
      <c r="M4089" t="b">
        <v>1</v>
      </c>
      <c r="N4089" t="s">
        <v>8269</v>
      </c>
      <c r="O4089" s="12">
        <f t="shared" si="315"/>
        <v>100</v>
      </c>
      <c r="P4089">
        <f t="shared" si="316"/>
        <v>550.04</v>
      </c>
      <c r="Q4089" s="14" t="s">
        <v>8308</v>
      </c>
      <c r="R4089" t="s">
        <v>8309</v>
      </c>
      <c r="S4089" s="20">
        <f t="shared" si="317"/>
        <v>41887.292187500003</v>
      </c>
      <c r="T4089" s="20">
        <f t="shared" si="318"/>
        <v>41917.292187500003</v>
      </c>
      <c r="U4089">
        <f t="shared" si="319"/>
        <v>2014</v>
      </c>
    </row>
    <row r="4090" spans="1:21" ht="45" hidden="1" x14ac:dyDescent="0.25">
      <c r="A4090">
        <v>4088</v>
      </c>
      <c r="B4090" s="3" t="s">
        <v>4084</v>
      </c>
      <c r="C4090" s="10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315"/>
        <v>11</v>
      </c>
      <c r="P4090">
        <f t="shared" si="316"/>
        <v>72</v>
      </c>
      <c r="Q4090" s="14" t="s">
        <v>8308</v>
      </c>
      <c r="R4090" t="s">
        <v>8309</v>
      </c>
      <c r="S4090" s="20">
        <f t="shared" si="317"/>
        <v>41990.612546296295</v>
      </c>
      <c r="T4090" s="20">
        <f t="shared" si="318"/>
        <v>42020.434722222228</v>
      </c>
      <c r="U4090">
        <f t="shared" si="319"/>
        <v>2014</v>
      </c>
    </row>
    <row r="4091" spans="1:21" ht="30" x14ac:dyDescent="0.25">
      <c r="A4091">
        <v>3691</v>
      </c>
      <c r="B4091" s="3" t="s">
        <v>3688</v>
      </c>
      <c r="C4091" s="10" t="s">
        <v>7801</v>
      </c>
      <c r="D4091" s="6">
        <v>40000</v>
      </c>
      <c r="E4091" s="8">
        <v>51184</v>
      </c>
      <c r="F4091" t="s">
        <v>8218</v>
      </c>
      <c r="G4091" t="s">
        <v>8223</v>
      </c>
      <c r="H4091" t="s">
        <v>8245</v>
      </c>
      <c r="I4091">
        <v>1425272340</v>
      </c>
      <c r="J4091">
        <v>1421426929</v>
      </c>
      <c r="K4091" t="b">
        <v>0</v>
      </c>
      <c r="L4091">
        <v>274</v>
      </c>
      <c r="M4091" t="b">
        <v>1</v>
      </c>
      <c r="N4091" t="s">
        <v>8269</v>
      </c>
      <c r="O4091" s="12">
        <f t="shared" si="315"/>
        <v>128</v>
      </c>
      <c r="P4091">
        <f t="shared" si="316"/>
        <v>186.8</v>
      </c>
      <c r="Q4091" s="14" t="s">
        <v>8308</v>
      </c>
      <c r="R4091" t="s">
        <v>8309</v>
      </c>
      <c r="S4091" s="20">
        <f t="shared" si="317"/>
        <v>42020.700567129628</v>
      </c>
      <c r="T4091" s="20">
        <f t="shared" si="318"/>
        <v>42065.207638888889</v>
      </c>
      <c r="U4091">
        <f t="shared" si="319"/>
        <v>2015</v>
      </c>
    </row>
    <row r="4092" spans="1:21" ht="60" hidden="1" x14ac:dyDescent="0.25">
      <c r="A4092">
        <v>3845</v>
      </c>
      <c r="B4092" s="3" t="s">
        <v>3842</v>
      </c>
      <c r="C4092" s="10" t="s">
        <v>7954</v>
      </c>
      <c r="D4092" s="6">
        <v>40000</v>
      </c>
      <c r="E4092" s="8">
        <v>842</v>
      </c>
      <c r="F4092" t="s">
        <v>8220</v>
      </c>
      <c r="G4092" t="s">
        <v>8223</v>
      </c>
      <c r="H4092" t="s">
        <v>8245</v>
      </c>
      <c r="I4092">
        <v>1443711774</v>
      </c>
      <c r="J4092">
        <v>1441119774</v>
      </c>
      <c r="K4092" t="b">
        <v>1</v>
      </c>
      <c r="L4092">
        <v>12</v>
      </c>
      <c r="M4092" t="b">
        <v>0</v>
      </c>
      <c r="N4092" t="s">
        <v>8269</v>
      </c>
      <c r="O4092" s="12">
        <f t="shared" si="315"/>
        <v>2</v>
      </c>
      <c r="P4092">
        <f t="shared" si="316"/>
        <v>70.17</v>
      </c>
      <c r="Q4092" s="14" t="s">
        <v>8308</v>
      </c>
      <c r="R4092" t="s">
        <v>8309</v>
      </c>
      <c r="S4092" s="20">
        <f t="shared" si="317"/>
        <v>42248.627013888887</v>
      </c>
      <c r="T4092" s="20">
        <f t="shared" si="318"/>
        <v>42278.627013888887</v>
      </c>
      <c r="U4092">
        <f t="shared" si="319"/>
        <v>2015</v>
      </c>
    </row>
    <row r="4093" spans="1:21" ht="45" hidden="1" x14ac:dyDescent="0.25">
      <c r="A4093">
        <v>2884</v>
      </c>
      <c r="B4093" s="3" t="s">
        <v>2884</v>
      </c>
      <c r="C4093" s="10" t="s">
        <v>6994</v>
      </c>
      <c r="D4093" s="6">
        <v>45000</v>
      </c>
      <c r="E4093" s="8">
        <v>185</v>
      </c>
      <c r="F4093" t="s">
        <v>8220</v>
      </c>
      <c r="G4093" t="s">
        <v>8223</v>
      </c>
      <c r="H4093" t="s">
        <v>8245</v>
      </c>
      <c r="I4093">
        <v>1417800435</v>
      </c>
      <c r="J4093">
        <v>1415208435</v>
      </c>
      <c r="K4093" t="b">
        <v>0</v>
      </c>
      <c r="L4093">
        <v>4</v>
      </c>
      <c r="M4093" t="b">
        <v>0</v>
      </c>
      <c r="N4093" t="s">
        <v>8269</v>
      </c>
      <c r="O4093" s="12">
        <f t="shared" si="315"/>
        <v>0</v>
      </c>
      <c r="P4093">
        <f t="shared" si="316"/>
        <v>46.25</v>
      </c>
      <c r="Q4093" s="14" t="s">
        <v>8308</v>
      </c>
      <c r="R4093" t="s">
        <v>8309</v>
      </c>
      <c r="S4093" s="20">
        <f t="shared" si="317"/>
        <v>41948.727256944447</v>
      </c>
      <c r="T4093" s="20">
        <f t="shared" si="318"/>
        <v>41978.727256944447</v>
      </c>
      <c r="U4093">
        <f t="shared" si="319"/>
        <v>2014</v>
      </c>
    </row>
    <row r="4094" spans="1:21" ht="60" hidden="1" x14ac:dyDescent="0.25">
      <c r="A4094">
        <v>2863</v>
      </c>
      <c r="B4094" s="3" t="s">
        <v>2863</v>
      </c>
      <c r="C4094" s="10" t="s">
        <v>6973</v>
      </c>
      <c r="D4094" s="6">
        <v>50000</v>
      </c>
      <c r="E4094" s="8">
        <v>20</v>
      </c>
      <c r="F4094" t="s">
        <v>8220</v>
      </c>
      <c r="G4094" t="s">
        <v>8223</v>
      </c>
      <c r="H4094" t="s">
        <v>8245</v>
      </c>
      <c r="I4094">
        <v>1410279123</v>
      </c>
      <c r="J4094">
        <v>1405095123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315"/>
        <v>0</v>
      </c>
      <c r="P4094">
        <f t="shared" si="316"/>
        <v>20</v>
      </c>
      <c r="Q4094" s="14" t="s">
        <v>8308</v>
      </c>
      <c r="R4094" t="s">
        <v>8309</v>
      </c>
      <c r="S4094" s="20">
        <f t="shared" si="317"/>
        <v>41831.675034722226</v>
      </c>
      <c r="T4094" s="20">
        <f t="shared" si="318"/>
        <v>41891.675034722226</v>
      </c>
      <c r="U4094">
        <f t="shared" si="319"/>
        <v>2014</v>
      </c>
    </row>
    <row r="4095" spans="1:21" ht="60" hidden="1" x14ac:dyDescent="0.25">
      <c r="A4095">
        <v>4093</v>
      </c>
      <c r="B4095" s="3" t="s">
        <v>4089</v>
      </c>
      <c r="C4095" s="10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315"/>
        <v>2</v>
      </c>
      <c r="P4095">
        <f t="shared" si="316"/>
        <v>15</v>
      </c>
      <c r="Q4095" s="14" t="s">
        <v>8308</v>
      </c>
      <c r="R4095" t="s">
        <v>8309</v>
      </c>
      <c r="S4095" s="20">
        <f t="shared" si="317"/>
        <v>42178.815891203703</v>
      </c>
      <c r="T4095" s="20">
        <f t="shared" si="318"/>
        <v>42238.815891203703</v>
      </c>
      <c r="U4095">
        <f t="shared" si="319"/>
        <v>2015</v>
      </c>
    </row>
    <row r="4096" spans="1:21" ht="30" hidden="1" x14ac:dyDescent="0.25">
      <c r="A4096">
        <v>2894</v>
      </c>
      <c r="B4096" s="3" t="s">
        <v>2894</v>
      </c>
      <c r="C4096" s="10" t="s">
        <v>7004</v>
      </c>
      <c r="D4096" s="6">
        <v>50000</v>
      </c>
      <c r="E4096" s="8">
        <v>0</v>
      </c>
      <c r="F4096" t="s">
        <v>8220</v>
      </c>
      <c r="G4096" t="s">
        <v>8223</v>
      </c>
      <c r="H4096" t="s">
        <v>8245</v>
      </c>
      <c r="I4096">
        <v>1428100815</v>
      </c>
      <c r="J4096">
        <v>1422920415</v>
      </c>
      <c r="K4096" t="b">
        <v>0</v>
      </c>
      <c r="L4096">
        <v>0</v>
      </c>
      <c r="M4096" t="b">
        <v>0</v>
      </c>
      <c r="N4096" t="s">
        <v>8269</v>
      </c>
      <c r="O4096" s="12">
        <f t="shared" si="315"/>
        <v>0</v>
      </c>
      <c r="P4096">
        <f t="shared" si="316"/>
        <v>0</v>
      </c>
      <c r="Q4096" s="14" t="s">
        <v>8308</v>
      </c>
      <c r="R4096" t="s">
        <v>8309</v>
      </c>
      <c r="S4096" s="20">
        <f t="shared" si="317"/>
        <v>42037.986284722225</v>
      </c>
      <c r="T4096" s="20">
        <f t="shared" si="318"/>
        <v>42097.944618055553</v>
      </c>
      <c r="U4096">
        <f t="shared" si="319"/>
        <v>2015</v>
      </c>
    </row>
    <row r="4097" spans="1:21" ht="45" hidden="1" x14ac:dyDescent="0.25">
      <c r="A4097">
        <v>4095</v>
      </c>
      <c r="B4097" s="3" t="s">
        <v>4091</v>
      </c>
      <c r="C4097" s="10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315"/>
        <v>3</v>
      </c>
      <c r="P4097">
        <f t="shared" si="316"/>
        <v>800</v>
      </c>
      <c r="Q4097" s="14" t="s">
        <v>8308</v>
      </c>
      <c r="R4097" t="s">
        <v>8309</v>
      </c>
      <c r="S4097" s="20">
        <f t="shared" si="317"/>
        <v>42693.031828703708</v>
      </c>
      <c r="T4097" s="20">
        <f t="shared" si="318"/>
        <v>42723.031828703708</v>
      </c>
      <c r="U4097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10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ref="O4098:O4115" si="320">ROUND(E4098/D4098*100,0)</f>
        <v>11</v>
      </c>
      <c r="P4098">
        <f t="shared" ref="P4098:P4115" si="321">IFERROR(ROUND(E4098/L4098,2),0)</f>
        <v>80</v>
      </c>
      <c r="Q4098" s="14" t="s">
        <v>8308</v>
      </c>
      <c r="R4098" t="s">
        <v>8309</v>
      </c>
      <c r="S4098" s="20">
        <f t="shared" ref="S4098:S4115" si="322">(((J4098/60)/60)/24)+DATE(1970,1,1)</f>
        <v>42750.530312499999</v>
      </c>
      <c r="T4098" s="20">
        <f t="shared" ref="T4098:T4115" si="323">(((I4098/60)/60)/24)+DATE(1970,1,1)</f>
        <v>42794.368749999994</v>
      </c>
      <c r="U4098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10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si="320"/>
        <v>0</v>
      </c>
      <c r="P4099">
        <f t="shared" si="321"/>
        <v>0</v>
      </c>
      <c r="Q4099" s="14" t="s">
        <v>8308</v>
      </c>
      <c r="R4099" t="s">
        <v>8309</v>
      </c>
      <c r="S4099" s="20">
        <f t="shared" si="322"/>
        <v>42344.824502314819</v>
      </c>
      <c r="T4099" s="20">
        <f t="shared" si="323"/>
        <v>42400.996527777781</v>
      </c>
      <c r="U4099">
        <f t="shared" ref="U4099:U4115" si="324">YEAR(S4099)</f>
        <v>2015</v>
      </c>
    </row>
    <row r="4100" spans="1:21" ht="60" hidden="1" x14ac:dyDescent="0.25">
      <c r="A4100">
        <v>3893</v>
      </c>
      <c r="B4100" s="3" t="s">
        <v>3890</v>
      </c>
      <c r="C4100" s="10" t="s">
        <v>8001</v>
      </c>
      <c r="D4100" s="6">
        <v>50000</v>
      </c>
      <c r="E4100" s="8">
        <v>10775</v>
      </c>
      <c r="F4100" t="s">
        <v>8220</v>
      </c>
      <c r="G4100" t="s">
        <v>8223</v>
      </c>
      <c r="H4100" t="s">
        <v>8245</v>
      </c>
      <c r="I4100">
        <v>1404194400</v>
      </c>
      <c r="J4100">
        <v>1400600840</v>
      </c>
      <c r="K4100" t="b">
        <v>0</v>
      </c>
      <c r="L4100">
        <v>84</v>
      </c>
      <c r="M4100" t="b">
        <v>0</v>
      </c>
      <c r="N4100" t="s">
        <v>8269</v>
      </c>
      <c r="O4100" s="12">
        <f t="shared" si="320"/>
        <v>22</v>
      </c>
      <c r="P4100">
        <f t="shared" si="321"/>
        <v>128.27000000000001</v>
      </c>
      <c r="Q4100" s="14" t="s">
        <v>8308</v>
      </c>
      <c r="R4100" t="s">
        <v>8309</v>
      </c>
      <c r="S4100" s="20">
        <f t="shared" si="322"/>
        <v>41779.657870370371</v>
      </c>
      <c r="T4100" s="20">
        <f t="shared" si="323"/>
        <v>41821.25</v>
      </c>
      <c r="U4100">
        <f t="shared" si="324"/>
        <v>2014</v>
      </c>
    </row>
    <row r="4101" spans="1:21" ht="45" hidden="1" x14ac:dyDescent="0.25">
      <c r="A4101">
        <v>3993</v>
      </c>
      <c r="B4101" s="3" t="s">
        <v>3989</v>
      </c>
      <c r="C4101" s="10" t="s">
        <v>8099</v>
      </c>
      <c r="D4101" s="6">
        <v>50000</v>
      </c>
      <c r="E4101" s="8">
        <v>3</v>
      </c>
      <c r="F4101" t="s">
        <v>8220</v>
      </c>
      <c r="G4101" t="s">
        <v>8223</v>
      </c>
      <c r="H4101" t="s">
        <v>8245</v>
      </c>
      <c r="I4101">
        <v>1431549912</v>
      </c>
      <c r="J4101">
        <v>1428957912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320"/>
        <v>0</v>
      </c>
      <c r="P4101">
        <f t="shared" si="321"/>
        <v>3</v>
      </c>
      <c r="Q4101" s="14" t="s">
        <v>8308</v>
      </c>
      <c r="R4101" t="s">
        <v>8309</v>
      </c>
      <c r="S4101" s="20">
        <f t="shared" si="322"/>
        <v>42107.864722222221</v>
      </c>
      <c r="T4101" s="20">
        <f t="shared" si="323"/>
        <v>42137.864722222221</v>
      </c>
      <c r="U4101">
        <f t="shared" si="324"/>
        <v>2015</v>
      </c>
    </row>
    <row r="4102" spans="1:21" ht="45" hidden="1" x14ac:dyDescent="0.25">
      <c r="A4102">
        <v>3909</v>
      </c>
      <c r="B4102" s="3" t="s">
        <v>3906</v>
      </c>
      <c r="C4102" s="10" t="s">
        <v>8017</v>
      </c>
      <c r="D4102" s="6">
        <v>60000</v>
      </c>
      <c r="E4102" s="8">
        <v>135</v>
      </c>
      <c r="F4102" t="s">
        <v>8220</v>
      </c>
      <c r="G4102" t="s">
        <v>8223</v>
      </c>
      <c r="H4102" t="s">
        <v>8245</v>
      </c>
      <c r="I4102">
        <v>1410424642</v>
      </c>
      <c r="J4102">
        <v>1407832642</v>
      </c>
      <c r="K4102" t="b">
        <v>0</v>
      </c>
      <c r="L4102">
        <v>4</v>
      </c>
      <c r="M4102" t="b">
        <v>0</v>
      </c>
      <c r="N4102" t="s">
        <v>8269</v>
      </c>
      <c r="O4102" s="12">
        <f t="shared" si="320"/>
        <v>0</v>
      </c>
      <c r="P4102">
        <f t="shared" si="321"/>
        <v>33.75</v>
      </c>
      <c r="Q4102" s="14" t="s">
        <v>8308</v>
      </c>
      <c r="R4102" t="s">
        <v>8309</v>
      </c>
      <c r="S4102" s="20">
        <f t="shared" si="322"/>
        <v>41863.359282407408</v>
      </c>
      <c r="T4102" s="20">
        <f t="shared" si="323"/>
        <v>41893.359282407408</v>
      </c>
      <c r="U4102">
        <f t="shared" si="324"/>
        <v>2014</v>
      </c>
    </row>
    <row r="4103" spans="1:21" ht="45" hidden="1" x14ac:dyDescent="0.25">
      <c r="A4103">
        <v>4098</v>
      </c>
      <c r="B4103" s="3" t="s">
        <v>4094</v>
      </c>
      <c r="C4103" s="10" t="s">
        <v>8201</v>
      </c>
      <c r="D4103" s="6">
        <v>75000</v>
      </c>
      <c r="E4103" s="8">
        <v>0</v>
      </c>
      <c r="F4103" t="s">
        <v>8220</v>
      </c>
      <c r="G4103" t="s">
        <v>8223</v>
      </c>
      <c r="H4103" t="s">
        <v>8245</v>
      </c>
      <c r="I4103">
        <v>1465060797</v>
      </c>
      <c r="J4103">
        <v>1462468797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320"/>
        <v>0</v>
      </c>
      <c r="P4103">
        <f t="shared" si="321"/>
        <v>0</v>
      </c>
      <c r="Q4103" s="14" t="s">
        <v>8308</v>
      </c>
      <c r="R4103" t="s">
        <v>8309</v>
      </c>
      <c r="S4103" s="20">
        <f t="shared" si="322"/>
        <v>42495.722187499996</v>
      </c>
      <c r="T4103" s="20">
        <f t="shared" si="323"/>
        <v>42525.722187499996</v>
      </c>
      <c r="U4103">
        <f t="shared" si="324"/>
        <v>2016</v>
      </c>
    </row>
    <row r="4104" spans="1:21" ht="60" hidden="1" x14ac:dyDescent="0.25">
      <c r="A4104">
        <v>3977</v>
      </c>
      <c r="B4104" s="3" t="s">
        <v>3974</v>
      </c>
      <c r="C4104" s="10" t="s">
        <v>8084</v>
      </c>
      <c r="D4104" s="6">
        <v>90000</v>
      </c>
      <c r="E4104" s="8">
        <v>1305</v>
      </c>
      <c r="F4104" t="s">
        <v>8220</v>
      </c>
      <c r="G4104" t="s">
        <v>8223</v>
      </c>
      <c r="H4104" t="s">
        <v>8245</v>
      </c>
      <c r="I4104">
        <v>1469213732</v>
      </c>
      <c r="J4104">
        <v>1466621732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320"/>
        <v>1</v>
      </c>
      <c r="P4104">
        <f t="shared" si="321"/>
        <v>217.5</v>
      </c>
      <c r="Q4104" s="14" t="s">
        <v>8308</v>
      </c>
      <c r="R4104" t="s">
        <v>8309</v>
      </c>
      <c r="S4104" s="20">
        <f t="shared" si="322"/>
        <v>42543.788564814815</v>
      </c>
      <c r="T4104" s="20">
        <f t="shared" si="323"/>
        <v>42573.788564814815</v>
      </c>
      <c r="U4104">
        <f t="shared" si="324"/>
        <v>2016</v>
      </c>
    </row>
    <row r="4105" spans="1:21" ht="60" x14ac:dyDescent="0.25">
      <c r="A4105">
        <v>3557</v>
      </c>
      <c r="B4105" s="3" t="s">
        <v>3556</v>
      </c>
      <c r="C4105" s="10" t="s">
        <v>7667</v>
      </c>
      <c r="D4105" s="6">
        <v>100000</v>
      </c>
      <c r="E4105" s="8">
        <v>100036</v>
      </c>
      <c r="F4105" t="s">
        <v>8218</v>
      </c>
      <c r="G4105" t="s">
        <v>8223</v>
      </c>
      <c r="H4105" t="s">
        <v>8245</v>
      </c>
      <c r="I4105">
        <v>1399271911</v>
      </c>
      <c r="J4105">
        <v>1396334311</v>
      </c>
      <c r="K4105" t="b">
        <v>0</v>
      </c>
      <c r="L4105">
        <v>558</v>
      </c>
      <c r="M4105" t="b">
        <v>1</v>
      </c>
      <c r="N4105" t="s">
        <v>8269</v>
      </c>
      <c r="O4105" s="12">
        <f t="shared" si="320"/>
        <v>100</v>
      </c>
      <c r="P4105">
        <f t="shared" si="321"/>
        <v>179.28</v>
      </c>
      <c r="Q4105" s="14" t="s">
        <v>8308</v>
      </c>
      <c r="R4105" t="s">
        <v>8309</v>
      </c>
      <c r="S4105" s="20">
        <f t="shared" si="322"/>
        <v>41730.276747685188</v>
      </c>
      <c r="T4105" s="20">
        <f t="shared" si="323"/>
        <v>41764.276747685188</v>
      </c>
      <c r="U4105">
        <f t="shared" si="324"/>
        <v>2014</v>
      </c>
    </row>
    <row r="4106" spans="1:21" ht="45" hidden="1" x14ac:dyDescent="0.25">
      <c r="A4106">
        <v>4104</v>
      </c>
      <c r="B4106" s="3" t="s">
        <v>4100</v>
      </c>
      <c r="C4106" s="10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320"/>
        <v>21</v>
      </c>
      <c r="P4106">
        <f t="shared" si="321"/>
        <v>45.79</v>
      </c>
      <c r="Q4106" s="14" t="s">
        <v>8308</v>
      </c>
      <c r="R4106" t="s">
        <v>8309</v>
      </c>
      <c r="S4106" s="20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10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320"/>
        <v>7</v>
      </c>
      <c r="P4107">
        <f t="shared" si="321"/>
        <v>383.33</v>
      </c>
      <c r="Q4107" s="14" t="s">
        <v>8308</v>
      </c>
      <c r="R4107" t="s">
        <v>8309</v>
      </c>
      <c r="S4107" s="20">
        <f t="shared" si="322"/>
        <v>42697.010520833333</v>
      </c>
      <c r="T4107" s="20">
        <f t="shared" si="323"/>
        <v>42730.010520833333</v>
      </c>
      <c r="U4107">
        <f t="shared" si="324"/>
        <v>2016</v>
      </c>
    </row>
    <row r="4108" spans="1:21" ht="45" hidden="1" x14ac:dyDescent="0.25">
      <c r="A4108">
        <v>3853</v>
      </c>
      <c r="B4108" s="3" t="s">
        <v>3850</v>
      </c>
      <c r="C4108" s="10" t="s">
        <v>7962</v>
      </c>
      <c r="D4108" s="6">
        <v>100000</v>
      </c>
      <c r="E4108" s="8">
        <v>26</v>
      </c>
      <c r="F4108" t="s">
        <v>8220</v>
      </c>
      <c r="G4108" t="s">
        <v>8223</v>
      </c>
      <c r="H4108" t="s">
        <v>8245</v>
      </c>
      <c r="I4108">
        <v>1409602178</v>
      </c>
      <c r="J4108">
        <v>1406578178</v>
      </c>
      <c r="K4108" t="b">
        <v>0</v>
      </c>
      <c r="L4108">
        <v>2</v>
      </c>
      <c r="M4108" t="b">
        <v>0</v>
      </c>
      <c r="N4108" t="s">
        <v>8269</v>
      </c>
      <c r="O4108" s="12">
        <f t="shared" si="320"/>
        <v>0</v>
      </c>
      <c r="P4108">
        <f t="shared" si="321"/>
        <v>13</v>
      </c>
      <c r="Q4108" s="14" t="s">
        <v>8308</v>
      </c>
      <c r="R4108" t="s">
        <v>8309</v>
      </c>
      <c r="S4108" s="20">
        <f t="shared" si="322"/>
        <v>41848.84002314815</v>
      </c>
      <c r="T4108" s="20">
        <f t="shared" si="323"/>
        <v>41883.84002314815</v>
      </c>
      <c r="U4108">
        <f t="shared" si="324"/>
        <v>2014</v>
      </c>
    </row>
    <row r="4109" spans="1:21" ht="45" hidden="1" x14ac:dyDescent="0.25">
      <c r="A4109">
        <v>4092</v>
      </c>
      <c r="B4109" s="3" t="s">
        <v>4088</v>
      </c>
      <c r="C4109" s="10" t="s">
        <v>8195</v>
      </c>
      <c r="D4109" s="6">
        <v>110000</v>
      </c>
      <c r="E4109" s="8">
        <v>20</v>
      </c>
      <c r="F4109" t="s">
        <v>8220</v>
      </c>
      <c r="G4109" t="s">
        <v>8223</v>
      </c>
      <c r="H4109" t="s">
        <v>8245</v>
      </c>
      <c r="I4109">
        <v>1428205247</v>
      </c>
      <c r="J4109">
        <v>1423024847</v>
      </c>
      <c r="K4109" t="b">
        <v>0</v>
      </c>
      <c r="L4109">
        <v>1</v>
      </c>
      <c r="M4109" t="b">
        <v>0</v>
      </c>
      <c r="N4109" t="s">
        <v>8269</v>
      </c>
      <c r="O4109" s="12">
        <f t="shared" si="320"/>
        <v>0</v>
      </c>
      <c r="P4109">
        <f t="shared" si="321"/>
        <v>20</v>
      </c>
      <c r="Q4109" s="14" t="s">
        <v>8308</v>
      </c>
      <c r="R4109" t="s">
        <v>8309</v>
      </c>
      <c r="S4109" s="20">
        <f t="shared" si="322"/>
        <v>42039.194988425923</v>
      </c>
      <c r="T4109" s="20">
        <f t="shared" si="323"/>
        <v>42099.153321759266</v>
      </c>
      <c r="U4109">
        <f t="shared" si="324"/>
        <v>2015</v>
      </c>
    </row>
    <row r="4110" spans="1:21" ht="60" hidden="1" x14ac:dyDescent="0.25">
      <c r="A4110">
        <v>2876</v>
      </c>
      <c r="B4110" s="3" t="s">
        <v>2876</v>
      </c>
      <c r="C4110" s="10" t="s">
        <v>6986</v>
      </c>
      <c r="D4110" s="6">
        <v>150000</v>
      </c>
      <c r="E4110" s="8">
        <v>0</v>
      </c>
      <c r="F4110" t="s">
        <v>8220</v>
      </c>
      <c r="G4110" t="s">
        <v>8223</v>
      </c>
      <c r="H4110" t="s">
        <v>8245</v>
      </c>
      <c r="I4110">
        <v>1437069079</v>
      </c>
      <c r="J4110">
        <v>1434477079</v>
      </c>
      <c r="K4110" t="b">
        <v>0</v>
      </c>
      <c r="L4110">
        <v>0</v>
      </c>
      <c r="M4110" t="b">
        <v>0</v>
      </c>
      <c r="N4110" t="s">
        <v>8269</v>
      </c>
      <c r="O4110" s="12">
        <f t="shared" si="320"/>
        <v>0</v>
      </c>
      <c r="P4110">
        <f t="shared" si="321"/>
        <v>0</v>
      </c>
      <c r="Q4110" s="14" t="s">
        <v>8308</v>
      </c>
      <c r="R4110" t="s">
        <v>8309</v>
      </c>
      <c r="S4110" s="20">
        <f t="shared" si="322"/>
        <v>42171.743969907402</v>
      </c>
      <c r="T4110" s="20">
        <f t="shared" si="323"/>
        <v>42201.743969907402</v>
      </c>
      <c r="U4110">
        <f t="shared" si="324"/>
        <v>2015</v>
      </c>
    </row>
    <row r="4111" spans="1:21" ht="45" hidden="1" x14ac:dyDescent="0.25">
      <c r="A4111">
        <v>4109</v>
      </c>
      <c r="B4111" s="3" t="s">
        <v>4105</v>
      </c>
      <c r="C4111" s="10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320"/>
        <v>0</v>
      </c>
      <c r="P4111">
        <f t="shared" si="321"/>
        <v>0</v>
      </c>
      <c r="Q4111" s="14" t="s">
        <v>8308</v>
      </c>
      <c r="R4111" t="s">
        <v>8309</v>
      </c>
      <c r="S4111" s="20">
        <f t="shared" si="322"/>
        <v>42307.539398148147</v>
      </c>
      <c r="T4111" s="20">
        <f t="shared" si="323"/>
        <v>42337.581064814818</v>
      </c>
      <c r="U4111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10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320"/>
        <v>29</v>
      </c>
      <c r="P4112">
        <f t="shared" si="321"/>
        <v>14.33</v>
      </c>
      <c r="Q4112" s="14" t="s">
        <v>8308</v>
      </c>
      <c r="R4112" t="s">
        <v>8309</v>
      </c>
      <c r="S4112" s="20">
        <f t="shared" si="322"/>
        <v>42512.626747685179</v>
      </c>
      <c r="T4112" s="20">
        <f t="shared" si="323"/>
        <v>42572.626747685179</v>
      </c>
      <c r="U4112">
        <f t="shared" si="324"/>
        <v>2016</v>
      </c>
    </row>
    <row r="4113" spans="1:21" ht="45" hidden="1" x14ac:dyDescent="0.25">
      <c r="A4113">
        <v>2902</v>
      </c>
      <c r="B4113" s="3" t="s">
        <v>2902</v>
      </c>
      <c r="C4113" s="10" t="s">
        <v>7012</v>
      </c>
      <c r="D4113" s="6">
        <v>150000</v>
      </c>
      <c r="E4113" s="8">
        <v>25</v>
      </c>
      <c r="F4113" t="s">
        <v>8220</v>
      </c>
      <c r="G4113" t="s">
        <v>8223</v>
      </c>
      <c r="H4113" t="s">
        <v>8245</v>
      </c>
      <c r="I4113">
        <v>1440412396</v>
      </c>
      <c r="J4113">
        <v>1437820396</v>
      </c>
      <c r="K4113" t="b">
        <v>0</v>
      </c>
      <c r="L4113">
        <v>1</v>
      </c>
      <c r="M4113" t="b">
        <v>0</v>
      </c>
      <c r="N4113" t="s">
        <v>8269</v>
      </c>
      <c r="O4113" s="12">
        <f t="shared" si="320"/>
        <v>0</v>
      </c>
      <c r="P4113">
        <f t="shared" si="321"/>
        <v>25</v>
      </c>
      <c r="Q4113" s="14" t="s">
        <v>8308</v>
      </c>
      <c r="R4113" t="s">
        <v>8309</v>
      </c>
      <c r="S4113" s="20">
        <f t="shared" si="322"/>
        <v>42210.439768518518</v>
      </c>
      <c r="T4113" s="20">
        <f t="shared" si="323"/>
        <v>42240.439768518518</v>
      </c>
      <c r="U4113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10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320"/>
        <v>0</v>
      </c>
      <c r="P4114">
        <f t="shared" si="321"/>
        <v>1</v>
      </c>
      <c r="Q4114" s="14" t="s">
        <v>8308</v>
      </c>
      <c r="R4114" t="s">
        <v>8309</v>
      </c>
      <c r="S4114" s="20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60" hidden="1" x14ac:dyDescent="0.25">
      <c r="A4115">
        <v>2909</v>
      </c>
      <c r="B4115" s="3" t="s">
        <v>2909</v>
      </c>
      <c r="C4115" s="10" t="s">
        <v>7019</v>
      </c>
      <c r="D4115" s="6">
        <v>180000</v>
      </c>
      <c r="E4115" s="8">
        <v>20</v>
      </c>
      <c r="F4115" t="s">
        <v>8220</v>
      </c>
      <c r="G4115" t="s">
        <v>8223</v>
      </c>
      <c r="H4115" t="s">
        <v>8245</v>
      </c>
      <c r="I4115">
        <v>1416944760</v>
      </c>
      <c r="J4115">
        <v>1413527001</v>
      </c>
      <c r="K4115" t="b">
        <v>0</v>
      </c>
      <c r="L4115">
        <v>1</v>
      </c>
      <c r="M4115" t="b">
        <v>0</v>
      </c>
      <c r="N4115" t="s">
        <v>8269</v>
      </c>
      <c r="O4115" s="12">
        <f t="shared" si="320"/>
        <v>0</v>
      </c>
      <c r="P4115">
        <f t="shared" si="321"/>
        <v>20</v>
      </c>
      <c r="Q4115" s="14" t="s">
        <v>8308</v>
      </c>
      <c r="R4115" t="s">
        <v>8309</v>
      </c>
      <c r="S4115" s="20">
        <f t="shared" si="322"/>
        <v>41929.266215277778</v>
      </c>
      <c r="T4115" s="20">
        <f t="shared" si="323"/>
        <v>41968.823611111111</v>
      </c>
      <c r="U4115">
        <f t="shared" si="324"/>
        <v>2014</v>
      </c>
    </row>
  </sheetData>
  <autoFilter ref="A1:T4115" xr:uid="{27AE052A-2134-4325-A7EA-4354054BE6FD}">
    <filterColumn colId="5">
      <filters>
        <filter val="successful"/>
      </filters>
    </filterColumn>
    <filterColumn colId="6">
      <filters>
        <filter val="US"/>
      </filters>
    </filterColumn>
    <filterColumn colId="17">
      <filters>
        <filter val="plays"/>
      </filters>
    </filterColumn>
    <sortState xmlns:xlrd2="http://schemas.microsoft.com/office/spreadsheetml/2017/richdata2" ref="A523:T4115">
      <sortCondition ref="D1:D4115"/>
    </sortState>
  </autoFilter>
  <conditionalFormatting sqref="F1:F1048576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"successful"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">
    <cfRule type="colorScale" priority="1">
      <colorScale>
        <cfvo type="min"/>
        <cfvo type="percent" val="99"/>
        <color rgb="FFC33D3D"/>
        <color rgb="FF308B9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3B711-E469-4245-B42A-D8C5F09E6FF6}">
  <dimension ref="A1:H13"/>
  <sheetViews>
    <sheetView workbookViewId="0">
      <selection activeCell="F18" sqref="F1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35" bestFit="1" customWidth="1"/>
    <col min="7" max="7" width="17" bestFit="1" customWidth="1"/>
    <col min="8" max="8" width="20.85546875" bestFit="1" customWidth="1"/>
  </cols>
  <sheetData>
    <row r="1" spans="1:8" s="1" customFormat="1" x14ac:dyDescent="0.25">
      <c r="A1" s="1" t="s">
        <v>8388</v>
      </c>
      <c r="B1" s="1" t="s">
        <v>8408</v>
      </c>
      <c r="C1" s="1" t="s">
        <v>8409</v>
      </c>
      <c r="D1" s="1" t="s">
        <v>8410</v>
      </c>
      <c r="E1" s="1" t="s">
        <v>8411</v>
      </c>
      <c r="F1" s="33" t="s">
        <v>8412</v>
      </c>
      <c r="G1" s="1" t="s">
        <v>8413</v>
      </c>
      <c r="H1" s="1" t="s">
        <v>8414</v>
      </c>
    </row>
    <row r="2" spans="1:8" x14ac:dyDescent="0.25">
      <c r="A2" s="24" t="s">
        <v>8415</v>
      </c>
      <c r="B2" s="24">
        <f>COUNTIFS(Kickstarter!F:F,"successful",Kickstarter!D:D,"&lt;1000",Kickstarter!R:R,"plays", Kickstarter!G:G, "US")</f>
        <v>58</v>
      </c>
      <c r="C2" s="24">
        <f>COUNTIFS(Kickstarter!F:F,"failed",Kickstarter!D:D,"&lt;1000",Kickstarter!R:R,"plays", Kickstarter!G:G, "US")</f>
        <v>28</v>
      </c>
      <c r="D2" s="24">
        <f>COUNTIFS(Kickstarter!F:F,"canceled",Kickstarter!D:D,"&lt;1000",Kickstarter!R:R,"plays", Kickstarter!G:G, "US")</f>
        <v>0</v>
      </c>
      <c r="E2" s="24">
        <f>SUM(B2:D2)</f>
        <v>86</v>
      </c>
      <c r="F2" s="34">
        <f>B2/E2</f>
        <v>0.67441860465116277</v>
      </c>
      <c r="G2" s="34">
        <f>C2/E2</f>
        <v>0.32558139534883723</v>
      </c>
      <c r="H2" s="34">
        <f>D2/E2</f>
        <v>0</v>
      </c>
    </row>
    <row r="3" spans="1:8" x14ac:dyDescent="0.25">
      <c r="A3" s="24" t="s">
        <v>8416</v>
      </c>
      <c r="B3" s="24">
        <f>COUNTIFS(Kickstarter!F:F,"successful",Kickstarter!D:D,"&gt;=1000",Kickstarter!D:D,"&lt;=4999", Kickstarter!R:R,"plays", Kickstarter!G:G, "US")</f>
        <v>227</v>
      </c>
      <c r="C3" s="24">
        <f>COUNTIFS(Kickstarter!F:F,"failed",Kickstarter!D:D,"&gt;=1000",Kickstarter!D:D,"&lt;=4999", Kickstarter!R:R,"plays", Kickstarter!G:G, "US")</f>
        <v>93</v>
      </c>
      <c r="D3" s="24">
        <f>COUNTIFS(Kickstarter!F:F,"canceled",Kickstarter!D:D,"&gt;=1000",Kickstarter!D:D,"&lt;=4999", Kickstarter!R:R,"plays", Kickstarter!G:G, "US")</f>
        <v>0</v>
      </c>
      <c r="E3" s="24">
        <f t="shared" ref="E3:E13" si="0">SUM(B3:D3)</f>
        <v>320</v>
      </c>
      <c r="F3" s="34">
        <f t="shared" ref="F3:F13" si="1">B3/E3</f>
        <v>0.70937499999999998</v>
      </c>
      <c r="G3" s="34">
        <f t="shared" ref="G3:G13" si="2">C3/E3</f>
        <v>0.29062500000000002</v>
      </c>
      <c r="H3" s="34">
        <f t="shared" ref="H3:H13" si="3">D3/E3</f>
        <v>0</v>
      </c>
    </row>
    <row r="4" spans="1:8" x14ac:dyDescent="0.25">
      <c r="A4" s="24" t="s">
        <v>8417</v>
      </c>
      <c r="B4" s="24">
        <f>COUNTIFS(Kickstarter!F:F,"successful",Kickstarter!D:D,"&gt;=5000",Kickstarter!D:D,"&lt;=9999", Kickstarter!R:R,"plays", Kickstarter!G:G, "US")</f>
        <v>65</v>
      </c>
      <c r="C4" s="24">
        <f>COUNTIFS(Kickstarter!F:F,"failed",Kickstarter!D:D,"&gt;=5000",Kickstarter!D:D,"&lt;=9999", Kickstarter!R:R,"plays", Kickstarter!G:G, "US")</f>
        <v>63</v>
      </c>
      <c r="D4" s="24">
        <f>COUNTIFS(Kickstarter!F:F,"canceled",Kickstarter!D:D,"&gt;=5000",Kickstarter!D:D,"&lt;=9999", Kickstarter!R:R,"plays", Kickstarter!G:G, "US")</f>
        <v>0</v>
      </c>
      <c r="E4" s="24">
        <f t="shared" si="0"/>
        <v>128</v>
      </c>
      <c r="F4" s="34">
        <f t="shared" si="1"/>
        <v>0.5078125</v>
      </c>
      <c r="G4" s="34">
        <f t="shared" si="2"/>
        <v>0.4921875</v>
      </c>
      <c r="H4" s="34">
        <f t="shared" si="3"/>
        <v>0</v>
      </c>
    </row>
    <row r="5" spans="1:8" x14ac:dyDescent="0.25">
      <c r="A5" s="24" t="s">
        <v>8418</v>
      </c>
      <c r="B5" s="24">
        <f>COUNTIFS(Kickstarter!F:F,"successful",Kickstarter!D:D,"&gt;=10000",Kickstarter!D:D,"&lt;=14999", Kickstarter!R:R,"plays", Kickstarter!G:G, "US")</f>
        <v>31</v>
      </c>
      <c r="C5" s="24">
        <f>COUNTIFS(Kickstarter!F:F,"failed",Kickstarter!D:D,"&gt;=10000",Kickstarter!D:D,"&lt;=14999", Kickstarter!R:R,"plays", Kickstarter!G:G, "US")</f>
        <v>26</v>
      </c>
      <c r="D5" s="24">
        <f>COUNTIFS(Kickstarter!F:F,"canceled",Kickstarter!D:D,"&gt;=10000",Kickstarter!D:D,"&lt;=14999", Kickstarter!R:R,"plays", Kickstarter!G:G, "US")</f>
        <v>0</v>
      </c>
      <c r="E5" s="24">
        <f t="shared" si="0"/>
        <v>57</v>
      </c>
      <c r="F5" s="34">
        <f t="shared" si="1"/>
        <v>0.54385964912280704</v>
      </c>
      <c r="G5" s="34">
        <f t="shared" si="2"/>
        <v>0.45614035087719296</v>
      </c>
      <c r="H5" s="34">
        <f t="shared" si="3"/>
        <v>0</v>
      </c>
    </row>
    <row r="6" spans="1:8" x14ac:dyDescent="0.25">
      <c r="A6" s="24" t="s">
        <v>8419</v>
      </c>
      <c r="B6" s="24">
        <f>COUNTIFS(Kickstarter!F:F,"successful",Kickstarter!D:D,"&gt;=15000",Kickstarter!D:D,"&lt;=19999", Kickstarter!R:R,"plays", Kickstarter!G:G, "US")</f>
        <v>11</v>
      </c>
      <c r="C6" s="24">
        <f>COUNTIFS(Kickstarter!F:F,"failed",Kickstarter!D:D,"&gt;=15000",Kickstarter!D:D,"&lt;=19999", Kickstarter!R:R,"plays", Kickstarter!G:G, "US")</f>
        <v>11</v>
      </c>
      <c r="D6" s="24">
        <f>COUNTIFS(Kickstarter!F:F,"canceled",Kickstarter!D:D,"&gt;=15000",Kickstarter!D:D,"&lt;=19999", Kickstarter!R:R,"plays", Kickstarter!G:G, "US")</f>
        <v>0</v>
      </c>
      <c r="E6" s="24">
        <f t="shared" si="0"/>
        <v>22</v>
      </c>
      <c r="F6" s="34">
        <f t="shared" si="1"/>
        <v>0.5</v>
      </c>
      <c r="G6" s="34">
        <f t="shared" si="2"/>
        <v>0.5</v>
      </c>
      <c r="H6" s="34">
        <f t="shared" si="3"/>
        <v>0</v>
      </c>
    </row>
    <row r="7" spans="1:8" x14ac:dyDescent="0.25">
      <c r="A7" s="24" t="s">
        <v>8420</v>
      </c>
      <c r="B7" s="24">
        <f>COUNTIFS(Kickstarter!F:F,"successful",Kickstarter!D:D,"&gt;=20000",Kickstarter!D:D,"&lt;=24999", Kickstarter!R:R,"plays", Kickstarter!G:G, "US")</f>
        <v>9</v>
      </c>
      <c r="C7" s="24">
        <f>COUNTIFS(Kickstarter!F:F,"failed",Kickstarter!D:D,"&gt;=20000",Kickstarter!D:D,"&lt;=24999", Kickstarter!R:R,"plays", Kickstarter!G:G, "US")</f>
        <v>9</v>
      </c>
      <c r="D7" s="24">
        <f>COUNTIFS(Kickstarter!F:F,"canceled",Kickstarter!D:D,"&gt;=20000",Kickstarter!D:D,"&lt;=24999", Kickstarter!R:R,"plays", Kickstarter!G:G, "US")</f>
        <v>0</v>
      </c>
      <c r="E7" s="24">
        <f t="shared" si="0"/>
        <v>18</v>
      </c>
      <c r="F7" s="34">
        <f t="shared" si="1"/>
        <v>0.5</v>
      </c>
      <c r="G7" s="34">
        <f t="shared" si="2"/>
        <v>0.5</v>
      </c>
      <c r="H7" s="34">
        <f t="shared" si="3"/>
        <v>0</v>
      </c>
    </row>
    <row r="8" spans="1:8" x14ac:dyDescent="0.25">
      <c r="A8" s="24" t="s">
        <v>8421</v>
      </c>
      <c r="B8" s="24">
        <f>COUNTIFS(Kickstarter!F:F,"successful",Kickstarter!D:D,"&gt;=25000",Kickstarter!D:D,"&lt;=29999", Kickstarter!R:R,"plays", Kickstarter!G:G, "US")</f>
        <v>1</v>
      </c>
      <c r="C8" s="24">
        <f>COUNTIFS(Kickstarter!F:F,"failed",Kickstarter!D:D,"&gt;=25000",Kickstarter!D:D,"&lt;=29999", Kickstarter!R:R,"plays", Kickstarter!G:G, "US")</f>
        <v>2</v>
      </c>
      <c r="D8" s="24">
        <f>COUNTIFS(Kickstarter!F:F,"canceled",Kickstarter!D:D,"&gt;=25000",Kickstarter!D:D,"&lt;=29999", Kickstarter!R:R,"plays", Kickstarter!G:G, "US")</f>
        <v>0</v>
      </c>
      <c r="E8" s="24">
        <f t="shared" si="0"/>
        <v>3</v>
      </c>
      <c r="F8" s="34">
        <f t="shared" si="1"/>
        <v>0.33333333333333331</v>
      </c>
      <c r="G8" s="34">
        <f t="shared" si="2"/>
        <v>0.66666666666666663</v>
      </c>
      <c r="H8" s="34">
        <f t="shared" si="3"/>
        <v>0</v>
      </c>
    </row>
    <row r="9" spans="1:8" x14ac:dyDescent="0.25">
      <c r="A9" s="24" t="s">
        <v>8422</v>
      </c>
      <c r="B9" s="24">
        <f>COUNTIFS(Kickstarter!F:F,"successful",Kickstarter!D:D,"&gt;=30000",Kickstarter!D:D,"&lt;=34999", Kickstarter!R:R,"plays", Kickstarter!G:G, "US")</f>
        <v>3</v>
      </c>
      <c r="C9" s="24">
        <f>COUNTIFS(Kickstarter!F:F,"failed",Kickstarter!D:D,"&gt;=30000",Kickstarter!D:D,"&lt;=34999", Kickstarter!R:R,"plays", Kickstarter!G:G, "US")</f>
        <v>3</v>
      </c>
      <c r="D9" s="24">
        <f>COUNTIFS(Kickstarter!F:F,"canceled",Kickstarter!D:D,"&gt;=30000",Kickstarter!D:D,"&lt;=34999", Kickstarter!R:R,"plays", Kickstarter!G:G, "US")</f>
        <v>0</v>
      </c>
      <c r="E9" s="24">
        <f t="shared" si="0"/>
        <v>6</v>
      </c>
      <c r="F9" s="34">
        <f t="shared" si="1"/>
        <v>0.5</v>
      </c>
      <c r="G9" s="34">
        <f t="shared" si="2"/>
        <v>0.5</v>
      </c>
      <c r="H9" s="34">
        <f t="shared" si="3"/>
        <v>0</v>
      </c>
    </row>
    <row r="10" spans="1:8" x14ac:dyDescent="0.25">
      <c r="A10" s="24" t="s">
        <v>8423</v>
      </c>
      <c r="B10" s="24">
        <f>COUNTIFS(Kickstarter!F:F,"successful",Kickstarter!D:D,"&gt;=35000",Kickstarter!D:D,"&lt;=39999", Kickstarter!R:R,"plays", Kickstarter!G:G, "US")</f>
        <v>4</v>
      </c>
      <c r="C10" s="24">
        <f>COUNTIFS(Kickstarter!F:F,"failed",Kickstarter!D:D,"&gt;=35000",Kickstarter!D:D,"&lt;=39999", Kickstarter!R:R,"plays", Kickstarter!G:G, "US")</f>
        <v>1</v>
      </c>
      <c r="D10" s="24">
        <f>COUNTIFS(Kickstarter!F:F,"canceled",Kickstarter!D:D,"&gt;=35000",Kickstarter!D:D,"&lt;=39999", Kickstarter!R:R,"plays", Kickstarter!G:G, "US")</f>
        <v>0</v>
      </c>
      <c r="E10" s="24">
        <f t="shared" si="0"/>
        <v>5</v>
      </c>
      <c r="F10" s="34">
        <f t="shared" si="1"/>
        <v>0.8</v>
      </c>
      <c r="G10" s="34">
        <f t="shared" si="2"/>
        <v>0.2</v>
      </c>
      <c r="H10" s="34">
        <f t="shared" si="3"/>
        <v>0</v>
      </c>
    </row>
    <row r="11" spans="1:8" x14ac:dyDescent="0.25">
      <c r="A11" s="24" t="s">
        <v>8424</v>
      </c>
      <c r="B11" s="24">
        <f>COUNTIFS(Kickstarter!F:F,"successful",Kickstarter!D:D,"&gt;=40000",Kickstarter!D:D,"&lt;=44999", Kickstarter!R:R,"plays", Kickstarter!G:G, "US")</f>
        <v>2</v>
      </c>
      <c r="C11" s="24">
        <f>COUNTIFS(Kickstarter!F:F,"failed",Kickstarter!D:D,"&gt;=40000",Kickstarter!D:D,"&lt;=44999", Kickstarter!R:R,"plays", Kickstarter!G:G, "US")</f>
        <v>1</v>
      </c>
      <c r="D11" s="24">
        <f>COUNTIFS(Kickstarter!F:F,"canceled",Kickstarter!D:D,"&gt;=40000",Kickstarter!D:D,"&lt;=44999", Kickstarter!R:R,"plays", Kickstarter!G:G, "US")</f>
        <v>0</v>
      </c>
      <c r="E11" s="24">
        <f t="shared" si="0"/>
        <v>3</v>
      </c>
      <c r="F11" s="34">
        <f t="shared" si="1"/>
        <v>0.66666666666666663</v>
      </c>
      <c r="G11" s="34">
        <f t="shared" si="2"/>
        <v>0.33333333333333331</v>
      </c>
      <c r="H11" s="34">
        <f t="shared" si="3"/>
        <v>0</v>
      </c>
    </row>
    <row r="12" spans="1:8" x14ac:dyDescent="0.25">
      <c r="A12" s="24" t="s">
        <v>8425</v>
      </c>
      <c r="B12" s="24">
        <f>COUNTIFS(Kickstarter!F:F,"successful",Kickstarter!D:D,"&gt;=45000",Kickstarter!D:D,"&lt;=49999", Kickstarter!R:R,"plays", Kickstarter!G:G, "US")</f>
        <v>0</v>
      </c>
      <c r="C12" s="24">
        <f>COUNTIFS(Kickstarter!F:F,"failed",Kickstarter!D:D,"&gt;=45000",Kickstarter!D:D,"&lt;=49999", Kickstarter!R:R,"plays", Kickstarter!G:G, "US")</f>
        <v>1</v>
      </c>
      <c r="D12" s="24">
        <f>COUNTIFS(Kickstarter!F:F,"canceled",Kickstarter!D:D,"&gt;=45000",Kickstarter!D:D,"&lt;=49999", Kickstarter!R:R,"plays", Kickstarter!G:G, "US")</f>
        <v>0</v>
      </c>
      <c r="E12" s="24">
        <f t="shared" si="0"/>
        <v>1</v>
      </c>
      <c r="F12" s="34">
        <f t="shared" si="1"/>
        <v>0</v>
      </c>
      <c r="G12" s="34">
        <f t="shared" si="2"/>
        <v>1</v>
      </c>
      <c r="H12" s="34">
        <f t="shared" si="3"/>
        <v>0</v>
      </c>
    </row>
    <row r="13" spans="1:8" x14ac:dyDescent="0.25">
      <c r="A13" s="24" t="s">
        <v>8426</v>
      </c>
      <c r="B13" s="24">
        <f>COUNTIFS(Kickstarter!F:F,"successful",Kickstarter!D:D,"&gt;=50000",Kickstarter!R:R,"plays", Kickstarter!G:G, "US")</f>
        <v>1</v>
      </c>
      <c r="C13" s="24">
        <f>COUNTIFS(Kickstarter!F:F,"failed",Kickstarter!D:D,"&gt;=50000",Kickstarter!R:R,"plays", Kickstarter!G:G, "US")</f>
        <v>12</v>
      </c>
      <c r="D13" s="24">
        <f>COUNTIFS(Kickstarter!F:F,"canceled",Kickstarter!D:D,"&gt;=50000",Kickstarter!R:R,"plays", Kickstarter!G:G, "US")</f>
        <v>0</v>
      </c>
      <c r="E13" s="24">
        <f t="shared" si="0"/>
        <v>13</v>
      </c>
      <c r="F13" s="34">
        <f t="shared" si="1"/>
        <v>7.6923076923076927E-2</v>
      </c>
      <c r="G13" s="34">
        <f t="shared" si="2"/>
        <v>0.92307692307692313</v>
      </c>
      <c r="H13" s="34">
        <f t="shared" si="3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FA134-9403-4BC4-8EDF-D8768DC86897}">
  <dimension ref="A1:E18"/>
  <sheetViews>
    <sheetView workbookViewId="0">
      <selection activeCell="D2" sqref="D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5" t="s">
        <v>8405</v>
      </c>
      <c r="B1" t="s">
        <v>8406</v>
      </c>
    </row>
    <row r="2" spans="1:5" x14ac:dyDescent="0.25">
      <c r="A2" s="15" t="s">
        <v>8407</v>
      </c>
      <c r="B2" t="s">
        <v>8308</v>
      </c>
    </row>
    <row r="4" spans="1:5" x14ac:dyDescent="0.25">
      <c r="A4" s="15" t="s">
        <v>8316</v>
      </c>
      <c r="B4" s="15" t="s">
        <v>8315</v>
      </c>
    </row>
    <row r="5" spans="1:5" x14ac:dyDescent="0.25">
      <c r="A5" s="15" t="s">
        <v>8313</v>
      </c>
      <c r="B5" t="s">
        <v>8218</v>
      </c>
      <c r="C5" t="s">
        <v>8220</v>
      </c>
      <c r="D5" t="s">
        <v>8219</v>
      </c>
      <c r="E5" t="s">
        <v>8314</v>
      </c>
    </row>
    <row r="6" spans="1:5" x14ac:dyDescent="0.25">
      <c r="A6" s="22" t="s">
        <v>8373</v>
      </c>
      <c r="B6" s="17">
        <v>56</v>
      </c>
      <c r="C6" s="17">
        <v>33</v>
      </c>
      <c r="D6" s="17">
        <v>7</v>
      </c>
      <c r="E6" s="17">
        <v>96</v>
      </c>
    </row>
    <row r="7" spans="1:5" x14ac:dyDescent="0.25">
      <c r="A7" s="22" t="s">
        <v>8374</v>
      </c>
      <c r="B7" s="17">
        <v>71</v>
      </c>
      <c r="C7" s="17">
        <v>39</v>
      </c>
      <c r="D7" s="17">
        <v>3</v>
      </c>
      <c r="E7" s="17">
        <v>113</v>
      </c>
    </row>
    <row r="8" spans="1:5" x14ac:dyDescent="0.25">
      <c r="A8" s="22" t="s">
        <v>8375</v>
      </c>
      <c r="B8" s="17">
        <v>56</v>
      </c>
      <c r="C8" s="17">
        <v>33</v>
      </c>
      <c r="D8" s="17">
        <v>3</v>
      </c>
      <c r="E8" s="17">
        <v>92</v>
      </c>
    </row>
    <row r="9" spans="1:5" x14ac:dyDescent="0.25">
      <c r="A9" s="22" t="s">
        <v>8376</v>
      </c>
      <c r="B9" s="17">
        <v>71</v>
      </c>
      <c r="C9" s="17">
        <v>40</v>
      </c>
      <c r="D9" s="17">
        <v>2</v>
      </c>
      <c r="E9" s="17">
        <v>113</v>
      </c>
    </row>
    <row r="10" spans="1:5" x14ac:dyDescent="0.25">
      <c r="A10" s="22" t="s">
        <v>8366</v>
      </c>
      <c r="B10" s="17">
        <v>111</v>
      </c>
      <c r="C10" s="17">
        <v>52</v>
      </c>
      <c r="D10" s="17">
        <v>3</v>
      </c>
      <c r="E10" s="17">
        <v>166</v>
      </c>
    </row>
    <row r="11" spans="1:5" x14ac:dyDescent="0.25">
      <c r="A11" s="22" t="s">
        <v>8377</v>
      </c>
      <c r="B11" s="17">
        <v>100</v>
      </c>
      <c r="C11" s="17">
        <v>49</v>
      </c>
      <c r="D11" s="17">
        <v>4</v>
      </c>
      <c r="E11" s="17">
        <v>153</v>
      </c>
    </row>
    <row r="12" spans="1:5" x14ac:dyDescent="0.25">
      <c r="A12" s="22" t="s">
        <v>8367</v>
      </c>
      <c r="B12" s="17">
        <v>87</v>
      </c>
      <c r="C12" s="17">
        <v>50</v>
      </c>
      <c r="D12" s="17">
        <v>1</v>
      </c>
      <c r="E12" s="17">
        <v>138</v>
      </c>
    </row>
    <row r="13" spans="1:5" x14ac:dyDescent="0.25">
      <c r="A13" s="22" t="s">
        <v>8368</v>
      </c>
      <c r="B13" s="17">
        <v>72</v>
      </c>
      <c r="C13" s="17">
        <v>47</v>
      </c>
      <c r="D13" s="17">
        <v>4</v>
      </c>
      <c r="E13" s="17">
        <v>123</v>
      </c>
    </row>
    <row r="14" spans="1:5" x14ac:dyDescent="0.25">
      <c r="A14" s="22" t="s">
        <v>8369</v>
      </c>
      <c r="B14" s="17">
        <v>59</v>
      </c>
      <c r="C14" s="17">
        <v>34</v>
      </c>
      <c r="D14" s="17">
        <v>4</v>
      </c>
      <c r="E14" s="17">
        <v>97</v>
      </c>
    </row>
    <row r="15" spans="1:5" x14ac:dyDescent="0.25">
      <c r="A15" s="22" t="s">
        <v>8370</v>
      </c>
      <c r="B15" s="17">
        <v>65</v>
      </c>
      <c r="C15" s="17">
        <v>50</v>
      </c>
      <c r="D15" s="17"/>
      <c r="E15" s="17">
        <v>115</v>
      </c>
    </row>
    <row r="16" spans="1:5" x14ac:dyDescent="0.25">
      <c r="A16" s="22" t="s">
        <v>8371</v>
      </c>
      <c r="B16" s="17">
        <v>54</v>
      </c>
      <c r="C16" s="17">
        <v>31</v>
      </c>
      <c r="D16" s="17">
        <v>3</v>
      </c>
      <c r="E16" s="17">
        <v>88</v>
      </c>
    </row>
    <row r="17" spans="1:5" x14ac:dyDescent="0.25">
      <c r="A17" s="22" t="s">
        <v>8378</v>
      </c>
      <c r="B17" s="17">
        <v>37</v>
      </c>
      <c r="C17" s="17">
        <v>35</v>
      </c>
      <c r="D17" s="17">
        <v>3</v>
      </c>
      <c r="E17" s="17">
        <v>75</v>
      </c>
    </row>
    <row r="18" spans="1:5" x14ac:dyDescent="0.25">
      <c r="A18" s="22" t="s">
        <v>8314</v>
      </c>
      <c r="B18" s="17">
        <v>839</v>
      </c>
      <c r="C18" s="17">
        <v>493</v>
      </c>
      <c r="D18" s="17">
        <v>37</v>
      </c>
      <c r="E18" s="17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F274C-4D6A-40E1-9D39-A6544DE0CBD2}">
  <sheetPr codeName="Sheet3"/>
  <dimension ref="A1:E18"/>
  <sheetViews>
    <sheetView workbookViewId="0">
      <selection activeCell="E15" sqref="E15"/>
    </sheetView>
  </sheetViews>
  <sheetFormatPr defaultRowHeight="15" x14ac:dyDescent="0.25"/>
  <cols>
    <col min="1" max="1" width="28.42578125" style="24" bestFit="1" customWidth="1"/>
    <col min="2" max="2" width="25.85546875" style="24" customWidth="1"/>
    <col min="3" max="3" width="13.85546875" style="24" customWidth="1"/>
    <col min="6" max="6" width="15.5703125" bestFit="1" customWidth="1"/>
    <col min="7" max="7" width="10.140625" bestFit="1" customWidth="1"/>
    <col min="8" max="8" width="8.7109375" customWidth="1"/>
    <col min="11" max="11" width="15.5703125" bestFit="1" customWidth="1"/>
    <col min="12" max="12" width="12" bestFit="1" customWidth="1"/>
    <col min="13" max="13" width="10.5703125" bestFit="1" customWidth="1"/>
  </cols>
  <sheetData>
    <row r="1" spans="1:5" x14ac:dyDescent="0.25">
      <c r="B1" s="24" t="s">
        <v>8391</v>
      </c>
      <c r="C1" s="24" t="s">
        <v>8392</v>
      </c>
    </row>
    <row r="2" spans="1:5" x14ac:dyDescent="0.25">
      <c r="A2" s="24" t="s">
        <v>8393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5" x14ac:dyDescent="0.25">
      <c r="A3" s="24" t="s">
        <v>8394</v>
      </c>
      <c r="B3" s="28">
        <f>MEDIAN('Successful US Kickstarters'!D:D)</f>
        <v>3000</v>
      </c>
      <c r="C3" s="28">
        <f>MEDIAN('Failed US Kickstarters'!D:D)</f>
        <v>5000</v>
      </c>
    </row>
    <row r="4" spans="1:5" x14ac:dyDescent="0.25">
      <c r="A4" s="24" t="s">
        <v>8397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  <c r="D4" s="30"/>
      <c r="E4" s="30"/>
    </row>
    <row r="5" spans="1:5" x14ac:dyDescent="0.25">
      <c r="A5" s="24" t="s">
        <v>8398</v>
      </c>
      <c r="B5" s="28">
        <f>_xlfn.QUARTILE.EXC('Successful US Kickstarters'!D:D,3)</f>
        <v>5000</v>
      </c>
      <c r="C5" s="28">
        <f>_xlfn.QUARTILE.EXC('Failed US Kickstarters'!D:D, 3)</f>
        <v>10000</v>
      </c>
    </row>
    <row r="6" spans="1:5" x14ac:dyDescent="0.25">
      <c r="A6" s="24" t="s">
        <v>8399</v>
      </c>
      <c r="B6" s="28">
        <f>_xlfn.QUARTILE.EXC('Successful US Kickstarters'!D:D, 1)</f>
        <v>1500</v>
      </c>
      <c r="C6" s="28">
        <f>_xlfn.QUARTILE.EXC('Failed US Kickstarters'!D:D, 1)</f>
        <v>2000</v>
      </c>
    </row>
    <row r="7" spans="1:5" x14ac:dyDescent="0.25">
      <c r="A7" s="24" t="s">
        <v>8400</v>
      </c>
      <c r="B7" s="32">
        <f>B5-B6</f>
        <v>3500</v>
      </c>
      <c r="C7" s="32">
        <f>C5-C6</f>
        <v>8000</v>
      </c>
      <c r="D7" s="30"/>
      <c r="E7" s="30"/>
    </row>
    <row r="8" spans="1:5" x14ac:dyDescent="0.25">
      <c r="B8" s="29"/>
      <c r="C8" s="29"/>
    </row>
    <row r="9" spans="1:5" x14ac:dyDescent="0.25">
      <c r="A9" s="24" t="s">
        <v>8395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5" x14ac:dyDescent="0.25">
      <c r="A10" s="24" t="s">
        <v>8396</v>
      </c>
      <c r="B10" s="29">
        <f>MEDIAN('Successful US Kickstarters'!E:E)</f>
        <v>3167.5</v>
      </c>
      <c r="C10" s="29">
        <f>MEDIAN('Failed US Kickstarters'!E:E)</f>
        <v>103</v>
      </c>
    </row>
    <row r="11" spans="1:5" x14ac:dyDescent="0.25">
      <c r="A11" s="24" t="s">
        <v>8401</v>
      </c>
      <c r="B11" s="31">
        <f>_xlfn.STDEV.P('Successful US Kickstarters'!E:E)</f>
        <v>8334.5731699164608</v>
      </c>
      <c r="C11" s="31">
        <f>_xlfn.STDEV.P('Failed US Kickstarters'!E:E)</f>
        <v>1330.5230280400915</v>
      </c>
    </row>
    <row r="12" spans="1:5" x14ac:dyDescent="0.25">
      <c r="A12" s="24" t="s">
        <v>8402</v>
      </c>
      <c r="B12" s="31">
        <f>_xlfn.QUARTILE.EXC('Successful US Kickstarters'!E:E, 3)</f>
        <v>5699</v>
      </c>
      <c r="C12" s="31">
        <f>_xlfn.QUARTILE.EXC('Failed US Kickstarters'!E:E, 3)</f>
        <v>501</v>
      </c>
    </row>
    <row r="13" spans="1:5" x14ac:dyDescent="0.25">
      <c r="A13" s="24" t="s">
        <v>8403</v>
      </c>
      <c r="B13" s="31">
        <f>_xlfn.QUARTILE.EXC('Successful US Kickstarters'!E:E, 1)</f>
        <v>1716.5074999999999</v>
      </c>
      <c r="C13" s="31">
        <f>_xlfn.QUARTILE.EXC('Failed US Kickstarters'!E:E, 1)</f>
        <v>9.25</v>
      </c>
    </row>
    <row r="14" spans="1:5" x14ac:dyDescent="0.25">
      <c r="A14" s="24" t="s">
        <v>8404</v>
      </c>
      <c r="B14" s="31">
        <f>B12-B13</f>
        <v>3982.4925000000003</v>
      </c>
      <c r="C14" s="31">
        <f>C12-C13</f>
        <v>491.75</v>
      </c>
    </row>
    <row r="17" spans="2:2" x14ac:dyDescent="0.25">
      <c r="B17" s="31"/>
    </row>
    <row r="18" spans="2:2" x14ac:dyDescent="0.25">
      <c r="B18" s="3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E6288-FB6F-4D9A-A080-C9E8B0B7F9D2}">
  <sheetPr codeName="Sheet2"/>
  <dimension ref="A2:F10"/>
  <sheetViews>
    <sheetView zoomScale="80" zoomScaleNormal="80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3.85546875" bestFit="1" customWidth="1"/>
    <col min="8" max="8" width="18" bestFit="1" customWidth="1"/>
    <col min="9" max="9" width="23.85546875" bestFit="1" customWidth="1"/>
    <col min="10" max="10" width="23" bestFit="1" customWidth="1"/>
    <col min="11" max="11" width="28.85546875" bestFit="1" customWidth="1"/>
  </cols>
  <sheetData>
    <row r="2" spans="1:6" x14ac:dyDescent="0.25">
      <c r="A2" s="15" t="s">
        <v>8222</v>
      </c>
      <c r="B2" t="s">
        <v>8223</v>
      </c>
    </row>
    <row r="4" spans="1:6" x14ac:dyDescent="0.25">
      <c r="A4" s="15" t="s">
        <v>8316</v>
      </c>
      <c r="B4" s="15" t="s">
        <v>8315</v>
      </c>
    </row>
    <row r="5" spans="1:6" x14ac:dyDescent="0.25">
      <c r="A5" s="15" t="s">
        <v>8313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5">
      <c r="A6" s="16" t="s">
        <v>8308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  <row r="7" spans="1:6" x14ac:dyDescent="0.25">
      <c r="A7" s="18" t="s">
        <v>8311</v>
      </c>
      <c r="B7" s="17">
        <v>11</v>
      </c>
      <c r="C7" s="17">
        <v>40</v>
      </c>
      <c r="D7" s="17"/>
      <c r="E7" s="17">
        <v>45</v>
      </c>
      <c r="F7" s="17">
        <v>96</v>
      </c>
    </row>
    <row r="8" spans="1:6" x14ac:dyDescent="0.25">
      <c r="A8" s="18" t="s">
        <v>8309</v>
      </c>
      <c r="B8" s="17"/>
      <c r="C8" s="17">
        <v>250</v>
      </c>
      <c r="D8" s="17">
        <v>9</v>
      </c>
      <c r="E8" s="17">
        <v>412</v>
      </c>
      <c r="F8" s="17">
        <v>671</v>
      </c>
    </row>
    <row r="9" spans="1:6" x14ac:dyDescent="0.25">
      <c r="A9" s="18" t="s">
        <v>8310</v>
      </c>
      <c r="B9" s="17">
        <v>15</v>
      </c>
      <c r="C9" s="17">
        <v>59</v>
      </c>
      <c r="D9" s="17">
        <v>3</v>
      </c>
      <c r="E9" s="17">
        <v>68</v>
      </c>
      <c r="F9" s="17">
        <v>145</v>
      </c>
    </row>
    <row r="10" spans="1:6" x14ac:dyDescent="0.25">
      <c r="A10" s="16" t="s">
        <v>8314</v>
      </c>
      <c r="B10" s="17">
        <v>26</v>
      </c>
      <c r="C10" s="17">
        <v>349</v>
      </c>
      <c r="D10" s="17">
        <v>12</v>
      </c>
      <c r="E10" s="17">
        <v>525</v>
      </c>
      <c r="F10" s="17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5925D-AB48-40AE-BBD5-773808509FC9}">
  <sheetPr codeName="Sheet4"/>
  <dimension ref="A1:T413"/>
  <sheetViews>
    <sheetView workbookViewId="0">
      <selection activeCell="D2" sqref="D2"/>
    </sheetView>
  </sheetViews>
  <sheetFormatPr defaultRowHeight="15" x14ac:dyDescent="0.25"/>
  <cols>
    <col min="1" max="1" width="5" bestFit="1" customWidth="1"/>
    <col min="4" max="4" width="12.5703125" bestFit="1" customWidth="1"/>
  </cols>
  <sheetData>
    <row r="1" spans="1:20" ht="15.75" customHeight="1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8363</v>
      </c>
      <c r="R1" s="13" t="s">
        <v>8312</v>
      </c>
      <c r="S1" s="21" t="s">
        <v>8364</v>
      </c>
      <c r="T1" s="21" t="s">
        <v>8365</v>
      </c>
    </row>
    <row r="2" spans="1:20" ht="36" customHeight="1" x14ac:dyDescent="0.25">
      <c r="A2">
        <v>521</v>
      </c>
      <c r="B2" s="3" t="s">
        <v>522</v>
      </c>
      <c r="C2" s="10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8308</v>
      </c>
      <c r="R2" t="s">
        <v>8309</v>
      </c>
      <c r="S2" s="20">
        <v>42646.092812499999</v>
      </c>
      <c r="T2" s="20">
        <v>42675.207638888889</v>
      </c>
    </row>
    <row r="3" spans="1:20" ht="195" x14ac:dyDescent="0.25">
      <c r="A3">
        <v>522</v>
      </c>
      <c r="B3" s="3" t="s">
        <v>523</v>
      </c>
      <c r="C3" s="10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8308</v>
      </c>
      <c r="R3" t="s">
        <v>8309</v>
      </c>
      <c r="S3" s="20">
        <v>42430.040798611109</v>
      </c>
      <c r="T3" s="20">
        <v>42449.999131944445</v>
      </c>
    </row>
    <row r="4" spans="1:20" ht="285" x14ac:dyDescent="0.25">
      <c r="A4">
        <v>523</v>
      </c>
      <c r="B4" s="3" t="s">
        <v>524</v>
      </c>
      <c r="C4" s="10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8308</v>
      </c>
      <c r="R4" t="s">
        <v>8309</v>
      </c>
      <c r="S4" s="20">
        <v>42238.13282407407</v>
      </c>
      <c r="T4" s="20">
        <v>42268.13282407407</v>
      </c>
    </row>
    <row r="5" spans="1:20" ht="255" x14ac:dyDescent="0.25">
      <c r="A5">
        <v>525</v>
      </c>
      <c r="B5" s="3" t="s">
        <v>526</v>
      </c>
      <c r="C5" s="10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8308</v>
      </c>
      <c r="R5" t="s">
        <v>8309</v>
      </c>
      <c r="S5" s="20">
        <v>41850.400937500002</v>
      </c>
      <c r="T5" s="20">
        <v>41895.400937500002</v>
      </c>
    </row>
    <row r="6" spans="1:20" ht="285" x14ac:dyDescent="0.25">
      <c r="A6">
        <v>527</v>
      </c>
      <c r="B6" s="3" t="s">
        <v>528</v>
      </c>
      <c r="C6" s="10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8308</v>
      </c>
      <c r="R6" t="s">
        <v>8309</v>
      </c>
      <c r="S6" s="20">
        <v>42753.205625000002</v>
      </c>
      <c r="T6" s="20">
        <v>42783.670138888891</v>
      </c>
    </row>
    <row r="7" spans="1:20" ht="120" x14ac:dyDescent="0.25">
      <c r="A7">
        <v>528</v>
      </c>
      <c r="B7" s="3" t="s">
        <v>529</v>
      </c>
      <c r="C7" s="10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8308</v>
      </c>
      <c r="R7" t="s">
        <v>8309</v>
      </c>
      <c r="S7" s="20">
        <v>42155.920219907406</v>
      </c>
      <c r="T7" s="20">
        <v>42176.888888888891</v>
      </c>
    </row>
    <row r="8" spans="1:20" ht="255" x14ac:dyDescent="0.25">
      <c r="A8">
        <v>530</v>
      </c>
      <c r="B8" s="3" t="s">
        <v>531</v>
      </c>
      <c r="C8" s="10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8308</v>
      </c>
      <c r="R8" t="s">
        <v>8309</v>
      </c>
      <c r="S8" s="20">
        <v>42157.591064814813</v>
      </c>
      <c r="T8" s="20">
        <v>42179.083333333328</v>
      </c>
    </row>
    <row r="9" spans="1:20" ht="285" x14ac:dyDescent="0.25">
      <c r="A9">
        <v>531</v>
      </c>
      <c r="B9" s="3" t="s">
        <v>532</v>
      </c>
      <c r="C9" s="10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8308</v>
      </c>
      <c r="R9" t="s">
        <v>8309</v>
      </c>
      <c r="S9" s="20">
        <v>42676.065150462964</v>
      </c>
      <c r="T9" s="20">
        <v>42721.290972222225</v>
      </c>
    </row>
    <row r="10" spans="1:20" ht="270" x14ac:dyDescent="0.25">
      <c r="A10">
        <v>532</v>
      </c>
      <c r="B10" s="3" t="s">
        <v>533</v>
      </c>
      <c r="C10" s="10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8308</v>
      </c>
      <c r="R10" t="s">
        <v>8309</v>
      </c>
      <c r="S10" s="20">
        <v>42473.007037037038</v>
      </c>
      <c r="T10" s="20">
        <v>42503.007037037038</v>
      </c>
    </row>
    <row r="11" spans="1:20" ht="270" x14ac:dyDescent="0.25">
      <c r="A11">
        <v>537</v>
      </c>
      <c r="B11" s="3" t="s">
        <v>538</v>
      </c>
      <c r="C11" s="10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8308</v>
      </c>
      <c r="R11" t="s">
        <v>8309</v>
      </c>
      <c r="S11" s="20">
        <v>42282.768414351856</v>
      </c>
      <c r="T11" s="20">
        <v>42312.810081018513</v>
      </c>
    </row>
    <row r="12" spans="1:20" ht="255" x14ac:dyDescent="0.25">
      <c r="A12">
        <v>538</v>
      </c>
      <c r="B12" s="3" t="s">
        <v>539</v>
      </c>
      <c r="C12" s="10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8308</v>
      </c>
      <c r="R12" t="s">
        <v>8309</v>
      </c>
      <c r="S12" s="20">
        <v>42473.794710648144</v>
      </c>
      <c r="T12" s="20">
        <v>42503.794710648144</v>
      </c>
    </row>
    <row r="13" spans="1:20" ht="255" x14ac:dyDescent="0.25">
      <c r="A13">
        <v>1284</v>
      </c>
      <c r="B13" s="3" t="s">
        <v>1285</v>
      </c>
      <c r="C13" s="10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8308</v>
      </c>
      <c r="R13" t="s">
        <v>8309</v>
      </c>
      <c r="S13" s="20">
        <v>42712.23474537037</v>
      </c>
      <c r="T13" s="20">
        <v>42735.707638888889</v>
      </c>
    </row>
    <row r="14" spans="1:20" ht="300" x14ac:dyDescent="0.25">
      <c r="A14">
        <v>1288</v>
      </c>
      <c r="B14" s="3" t="s">
        <v>1289</v>
      </c>
      <c r="C14" s="10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8308</v>
      </c>
      <c r="R14" t="s">
        <v>8309</v>
      </c>
      <c r="S14" s="20">
        <v>42561.154664351852</v>
      </c>
      <c r="T14" s="20">
        <v>42592.166666666672</v>
      </c>
    </row>
    <row r="15" spans="1:20" ht="225" x14ac:dyDescent="0.25">
      <c r="A15">
        <v>1289</v>
      </c>
      <c r="B15" s="3" t="s">
        <v>1290</v>
      </c>
      <c r="C15" s="10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8308</v>
      </c>
      <c r="R15" t="s">
        <v>8309</v>
      </c>
      <c r="S15" s="20">
        <v>42709.134780092587</v>
      </c>
      <c r="T15" s="20">
        <v>42739.134780092587</v>
      </c>
    </row>
    <row r="16" spans="1:20" ht="120" x14ac:dyDescent="0.25">
      <c r="A16">
        <v>1290</v>
      </c>
      <c r="B16" s="3" t="s">
        <v>1291</v>
      </c>
      <c r="C16" s="10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8308</v>
      </c>
      <c r="R16" t="s">
        <v>8309</v>
      </c>
      <c r="S16" s="20">
        <v>42086.614942129629</v>
      </c>
      <c r="T16" s="20">
        <v>42117.290972222225</v>
      </c>
    </row>
    <row r="17" spans="1:20" ht="270" x14ac:dyDescent="0.25">
      <c r="A17">
        <v>1291</v>
      </c>
      <c r="B17" s="3" t="s">
        <v>1292</v>
      </c>
      <c r="C17" s="10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8308</v>
      </c>
      <c r="R17" t="s">
        <v>8309</v>
      </c>
      <c r="S17" s="20">
        <v>42064.652673611112</v>
      </c>
      <c r="T17" s="20">
        <v>42101.291666666672</v>
      </c>
    </row>
    <row r="18" spans="1:20" ht="285" x14ac:dyDescent="0.25">
      <c r="A18">
        <v>1293</v>
      </c>
      <c r="B18" s="3" t="s">
        <v>1294</v>
      </c>
      <c r="C18" s="10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8308</v>
      </c>
      <c r="R18" t="s">
        <v>8309</v>
      </c>
      <c r="S18" s="20">
        <v>42292.701053240744</v>
      </c>
      <c r="T18" s="20">
        <v>42322.742719907401</v>
      </c>
    </row>
    <row r="19" spans="1:20" ht="270" x14ac:dyDescent="0.25">
      <c r="A19">
        <v>1297</v>
      </c>
      <c r="B19" s="3" t="s">
        <v>1298</v>
      </c>
      <c r="C19" s="10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8308</v>
      </c>
      <c r="R19" t="s">
        <v>8309</v>
      </c>
      <c r="S19" s="20">
        <v>42461.747199074074</v>
      </c>
      <c r="T19" s="20">
        <v>42491.747199074074</v>
      </c>
    </row>
    <row r="20" spans="1:20" ht="255" x14ac:dyDescent="0.25">
      <c r="A20">
        <v>1299</v>
      </c>
      <c r="B20" s="3" t="s">
        <v>1300</v>
      </c>
      <c r="C20" s="10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8308</v>
      </c>
      <c r="R20" t="s">
        <v>8309</v>
      </c>
      <c r="S20" s="20">
        <v>42169.814340277779</v>
      </c>
      <c r="T20" s="20">
        <v>42199.814340277779</v>
      </c>
    </row>
    <row r="21" spans="1:20" ht="285" x14ac:dyDescent="0.25">
      <c r="A21">
        <v>1300</v>
      </c>
      <c r="B21" s="3" t="s">
        <v>1301</v>
      </c>
      <c r="C21" s="10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8308</v>
      </c>
      <c r="R21" t="s">
        <v>8309</v>
      </c>
      <c r="S21" s="20">
        <v>42483.675208333334</v>
      </c>
      <c r="T21" s="20">
        <v>42522.789583333331</v>
      </c>
    </row>
    <row r="22" spans="1:20" ht="285" x14ac:dyDescent="0.25">
      <c r="A22">
        <v>1301</v>
      </c>
      <c r="B22" s="3" t="s">
        <v>1302</v>
      </c>
      <c r="C22" s="10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8308</v>
      </c>
      <c r="R22" t="s">
        <v>8309</v>
      </c>
      <c r="S22" s="20">
        <v>42195.749745370369</v>
      </c>
      <c r="T22" s="20">
        <v>42206.125</v>
      </c>
    </row>
    <row r="23" spans="1:20" ht="210" x14ac:dyDescent="0.25">
      <c r="A23">
        <v>1302</v>
      </c>
      <c r="B23" s="3" t="s">
        <v>1303</v>
      </c>
      <c r="C23" s="10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8308</v>
      </c>
      <c r="R23" t="s">
        <v>8309</v>
      </c>
      <c r="S23" s="20">
        <v>42675.057997685188</v>
      </c>
      <c r="T23" s="20">
        <v>42705.099664351852</v>
      </c>
    </row>
    <row r="24" spans="1:20" ht="180" x14ac:dyDescent="0.25">
      <c r="A24">
        <v>2781</v>
      </c>
      <c r="B24" s="3" t="s">
        <v>2781</v>
      </c>
      <c r="C24" s="10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8308</v>
      </c>
      <c r="R24" t="s">
        <v>8309</v>
      </c>
      <c r="S24" s="20">
        <v>42018.94159722222</v>
      </c>
      <c r="T24" s="20">
        <v>42047.291666666672</v>
      </c>
    </row>
    <row r="25" spans="1:20" ht="180" x14ac:dyDescent="0.25">
      <c r="A25">
        <v>2782</v>
      </c>
      <c r="B25" s="3" t="s">
        <v>2782</v>
      </c>
      <c r="C25" s="10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8308</v>
      </c>
      <c r="R25" t="s">
        <v>8309</v>
      </c>
      <c r="S25" s="20">
        <v>42026.924976851849</v>
      </c>
      <c r="T25" s="20">
        <v>42052.207638888889</v>
      </c>
    </row>
    <row r="26" spans="1:20" ht="240" x14ac:dyDescent="0.25">
      <c r="A26">
        <v>2784</v>
      </c>
      <c r="B26" s="3" t="s">
        <v>2784</v>
      </c>
      <c r="C26" s="10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8308</v>
      </c>
      <c r="R26" t="s">
        <v>8309</v>
      </c>
      <c r="S26" s="20">
        <v>41920.787534722222</v>
      </c>
      <c r="T26" s="20">
        <v>41941.787534722222</v>
      </c>
    </row>
    <row r="27" spans="1:20" ht="210" x14ac:dyDescent="0.25">
      <c r="A27">
        <v>2785</v>
      </c>
      <c r="B27" s="3" t="s">
        <v>2785</v>
      </c>
      <c r="C27" s="10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8308</v>
      </c>
      <c r="R27" t="s">
        <v>8309</v>
      </c>
      <c r="S27" s="20">
        <v>42558.189432870371</v>
      </c>
      <c r="T27" s="20">
        <v>42587.875</v>
      </c>
    </row>
    <row r="28" spans="1:20" ht="285" x14ac:dyDescent="0.25">
      <c r="A28">
        <v>2787</v>
      </c>
      <c r="B28" s="3" t="s">
        <v>2787</v>
      </c>
      <c r="C28" s="10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8308</v>
      </c>
      <c r="R28" t="s">
        <v>8309</v>
      </c>
      <c r="S28" s="20">
        <v>41808.198518518519</v>
      </c>
      <c r="T28" s="20">
        <v>41838.198518518519</v>
      </c>
    </row>
    <row r="29" spans="1:20" ht="225" x14ac:dyDescent="0.25">
      <c r="A29">
        <v>2788</v>
      </c>
      <c r="B29" s="3" t="s">
        <v>2788</v>
      </c>
      <c r="C29" s="10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8308</v>
      </c>
      <c r="R29" t="s">
        <v>8309</v>
      </c>
      <c r="S29" s="20">
        <v>42550.701886574068</v>
      </c>
      <c r="T29" s="20">
        <v>42580.701886574068</v>
      </c>
    </row>
    <row r="30" spans="1:20" ht="135" x14ac:dyDescent="0.25">
      <c r="A30">
        <v>2789</v>
      </c>
      <c r="B30" s="3" t="s">
        <v>2789</v>
      </c>
      <c r="C30" s="10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8308</v>
      </c>
      <c r="R30" t="s">
        <v>8309</v>
      </c>
      <c r="S30" s="20">
        <v>42056.013124999998</v>
      </c>
      <c r="T30" s="20">
        <v>42075.166666666672</v>
      </c>
    </row>
    <row r="31" spans="1:20" ht="255" x14ac:dyDescent="0.25">
      <c r="A31">
        <v>2790</v>
      </c>
      <c r="B31" s="3" t="s">
        <v>2790</v>
      </c>
      <c r="C31" s="10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8308</v>
      </c>
      <c r="R31" t="s">
        <v>8309</v>
      </c>
      <c r="S31" s="20">
        <v>42016.938692129625</v>
      </c>
      <c r="T31" s="20">
        <v>42046.938692129625</v>
      </c>
    </row>
    <row r="32" spans="1:20" ht="285" x14ac:dyDescent="0.25">
      <c r="A32">
        <v>2791</v>
      </c>
      <c r="B32" s="3" t="s">
        <v>2791</v>
      </c>
      <c r="C32" s="10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8308</v>
      </c>
      <c r="R32" t="s">
        <v>8309</v>
      </c>
      <c r="S32" s="20">
        <v>42591.899988425925</v>
      </c>
      <c r="T32" s="20">
        <v>42622.166666666672</v>
      </c>
    </row>
    <row r="33" spans="1:20" ht="270" x14ac:dyDescent="0.25">
      <c r="A33">
        <v>2792</v>
      </c>
      <c r="B33" s="3" t="s">
        <v>2792</v>
      </c>
      <c r="C33" s="10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8308</v>
      </c>
      <c r="R33" t="s">
        <v>8309</v>
      </c>
      <c r="S33" s="20">
        <v>42183.231006944443</v>
      </c>
      <c r="T33" s="20">
        <v>42228.231006944443</v>
      </c>
    </row>
    <row r="34" spans="1:20" ht="255" x14ac:dyDescent="0.25">
      <c r="A34">
        <v>2795</v>
      </c>
      <c r="B34" s="3" t="s">
        <v>2795</v>
      </c>
      <c r="C34" s="10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8308</v>
      </c>
      <c r="R34" t="s">
        <v>8309</v>
      </c>
      <c r="S34" s="20">
        <v>41780.525937500002</v>
      </c>
      <c r="T34" s="20">
        <v>41796.958333333336</v>
      </c>
    </row>
    <row r="35" spans="1:20" ht="285" x14ac:dyDescent="0.25">
      <c r="A35">
        <v>2803</v>
      </c>
      <c r="B35" s="3" t="s">
        <v>2803</v>
      </c>
      <c r="C35" s="10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8308</v>
      </c>
      <c r="R35" t="s">
        <v>8309</v>
      </c>
      <c r="S35" s="20">
        <v>42158.065694444449</v>
      </c>
      <c r="T35" s="20">
        <v>42201</v>
      </c>
    </row>
    <row r="36" spans="1:20" ht="105" x14ac:dyDescent="0.25">
      <c r="A36">
        <v>2807</v>
      </c>
      <c r="B36" s="3" t="s">
        <v>2807</v>
      </c>
      <c r="C36" s="10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8308</v>
      </c>
      <c r="R36" t="s">
        <v>8309</v>
      </c>
      <c r="S36" s="20">
        <v>42154.873124999998</v>
      </c>
      <c r="T36" s="20">
        <v>42184.873124999998</v>
      </c>
    </row>
    <row r="37" spans="1:20" ht="285" x14ac:dyDescent="0.25">
      <c r="A37">
        <v>2808</v>
      </c>
      <c r="B37" s="3" t="s">
        <v>2808</v>
      </c>
      <c r="C37" s="10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8308</v>
      </c>
      <c r="R37" t="s">
        <v>8309</v>
      </c>
      <c r="S37" s="20">
        <v>42208.84646990741</v>
      </c>
      <c r="T37" s="20">
        <v>42238.84646990741</v>
      </c>
    </row>
    <row r="38" spans="1:20" ht="270" x14ac:dyDescent="0.25">
      <c r="A38">
        <v>2809</v>
      </c>
      <c r="B38" s="3" t="s">
        <v>2809</v>
      </c>
      <c r="C38" s="10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8308</v>
      </c>
      <c r="R38" t="s">
        <v>8309</v>
      </c>
      <c r="S38" s="20">
        <v>42451.496817129635</v>
      </c>
      <c r="T38" s="20">
        <v>42459.610416666663</v>
      </c>
    </row>
    <row r="39" spans="1:20" ht="255" x14ac:dyDescent="0.25">
      <c r="A39">
        <v>2810</v>
      </c>
      <c r="B39" s="3" t="s">
        <v>2810</v>
      </c>
      <c r="C39" s="10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8308</v>
      </c>
      <c r="R39" t="s">
        <v>8309</v>
      </c>
      <c r="S39" s="20">
        <v>41759.13962962963</v>
      </c>
      <c r="T39" s="20">
        <v>41791.165972222225</v>
      </c>
    </row>
    <row r="40" spans="1:20" ht="225" x14ac:dyDescent="0.25">
      <c r="A40">
        <v>2813</v>
      </c>
      <c r="B40" s="3" t="s">
        <v>2813</v>
      </c>
      <c r="C40" s="10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8308</v>
      </c>
      <c r="R40" t="s">
        <v>8309</v>
      </c>
      <c r="S40" s="20">
        <v>42693.742604166662</v>
      </c>
      <c r="T40" s="20">
        <v>42718.742604166662</v>
      </c>
    </row>
    <row r="41" spans="1:20" ht="240" x14ac:dyDescent="0.25">
      <c r="A41">
        <v>2818</v>
      </c>
      <c r="B41" s="3" t="s">
        <v>2818</v>
      </c>
      <c r="C41" s="10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8308</v>
      </c>
      <c r="R41" t="s">
        <v>8309</v>
      </c>
      <c r="S41" s="20">
        <v>42250.598217592589</v>
      </c>
      <c r="T41" s="20">
        <v>42270.598217592589</v>
      </c>
    </row>
    <row r="42" spans="1:20" ht="270" x14ac:dyDescent="0.25">
      <c r="A42">
        <v>2822</v>
      </c>
      <c r="B42" s="3" t="s">
        <v>2822</v>
      </c>
      <c r="C42" s="10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8308</v>
      </c>
      <c r="R42" t="s">
        <v>8309</v>
      </c>
      <c r="S42" s="20">
        <v>42060.683935185181</v>
      </c>
      <c r="T42" s="20">
        <v>42090.642268518524</v>
      </c>
    </row>
    <row r="43" spans="1:20" ht="210" x14ac:dyDescent="0.25">
      <c r="A43">
        <v>2824</v>
      </c>
      <c r="B43" s="3" t="s">
        <v>2824</v>
      </c>
      <c r="C43" s="10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8308</v>
      </c>
      <c r="R43" t="s">
        <v>8309</v>
      </c>
      <c r="S43" s="20">
        <v>42136.270787037036</v>
      </c>
      <c r="T43" s="20">
        <v>42168.071527777778</v>
      </c>
    </row>
    <row r="44" spans="1:20" ht="255" x14ac:dyDescent="0.25">
      <c r="A44">
        <v>2826</v>
      </c>
      <c r="B44" s="3" t="s">
        <v>2826</v>
      </c>
      <c r="C44" s="10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8308</v>
      </c>
      <c r="R44" t="s">
        <v>8309</v>
      </c>
      <c r="S44" s="20">
        <v>42171.034861111111</v>
      </c>
      <c r="T44" s="20">
        <v>42195.291666666672</v>
      </c>
    </row>
    <row r="45" spans="1:20" ht="255" x14ac:dyDescent="0.25">
      <c r="A45">
        <v>2827</v>
      </c>
      <c r="B45" s="3" t="s">
        <v>2827</v>
      </c>
      <c r="C45" s="10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8308</v>
      </c>
      <c r="R45" t="s">
        <v>8309</v>
      </c>
      <c r="S45" s="20">
        <v>42494.683634259258</v>
      </c>
      <c r="T45" s="20">
        <v>42524.6875</v>
      </c>
    </row>
    <row r="46" spans="1:20" ht="180" x14ac:dyDescent="0.25">
      <c r="A46">
        <v>2830</v>
      </c>
      <c r="B46" s="3" t="s">
        <v>2830</v>
      </c>
      <c r="C46" s="10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8308</v>
      </c>
      <c r="R46" t="s">
        <v>8309</v>
      </c>
      <c r="S46" s="20">
        <v>41758.839675925927</v>
      </c>
      <c r="T46" s="20">
        <v>41771.165972222225</v>
      </c>
    </row>
    <row r="47" spans="1:20" ht="180" x14ac:dyDescent="0.25">
      <c r="A47">
        <v>2831</v>
      </c>
      <c r="B47" s="3" t="s">
        <v>2831</v>
      </c>
      <c r="C47" s="10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8308</v>
      </c>
      <c r="R47" t="s">
        <v>8309</v>
      </c>
      <c r="S47" s="20">
        <v>42171.824884259258</v>
      </c>
      <c r="T47" s="20">
        <v>42201.824884259258</v>
      </c>
    </row>
    <row r="48" spans="1:20" ht="90" x14ac:dyDescent="0.25">
      <c r="A48">
        <v>2833</v>
      </c>
      <c r="B48" s="3" t="s">
        <v>2833</v>
      </c>
      <c r="C48" s="10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8308</v>
      </c>
      <c r="R48" t="s">
        <v>8309</v>
      </c>
      <c r="S48" s="20">
        <v>42268.127696759257</v>
      </c>
      <c r="T48" s="20">
        <v>42288.083333333328</v>
      </c>
    </row>
    <row r="49" spans="1:20" ht="285" x14ac:dyDescent="0.25">
      <c r="A49">
        <v>2836</v>
      </c>
      <c r="B49" s="3" t="s">
        <v>2836</v>
      </c>
      <c r="C49" s="10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8308</v>
      </c>
      <c r="R49" t="s">
        <v>8309</v>
      </c>
      <c r="S49" s="20">
        <v>42746.261782407411</v>
      </c>
      <c r="T49" s="20">
        <v>42784.207638888889</v>
      </c>
    </row>
    <row r="50" spans="1:20" ht="255" x14ac:dyDescent="0.25">
      <c r="A50">
        <v>2838</v>
      </c>
      <c r="B50" s="3" t="s">
        <v>2838</v>
      </c>
      <c r="C50" s="10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8308</v>
      </c>
      <c r="R50" t="s">
        <v>8309</v>
      </c>
      <c r="S50" s="20">
        <v>41842.607592592591</v>
      </c>
      <c r="T50" s="20">
        <v>41864.916666666664</v>
      </c>
    </row>
    <row r="51" spans="1:20" ht="285" x14ac:dyDescent="0.25">
      <c r="A51">
        <v>2839</v>
      </c>
      <c r="B51" s="3" t="s">
        <v>2839</v>
      </c>
      <c r="C51" s="10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8308</v>
      </c>
      <c r="R51" t="s">
        <v>8309</v>
      </c>
      <c r="S51" s="20">
        <v>41853.240208333329</v>
      </c>
      <c r="T51" s="20">
        <v>41876.207638888889</v>
      </c>
    </row>
    <row r="52" spans="1:20" ht="270" x14ac:dyDescent="0.25">
      <c r="A52">
        <v>2961</v>
      </c>
      <c r="B52" s="3" t="s">
        <v>2961</v>
      </c>
      <c r="C52" s="10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8308</v>
      </c>
      <c r="R52" t="s">
        <v>8309</v>
      </c>
      <c r="S52" s="20">
        <v>42061.212488425925</v>
      </c>
      <c r="T52" s="20">
        <v>42089.166666666672</v>
      </c>
    </row>
    <row r="53" spans="1:20" ht="255" x14ac:dyDescent="0.25">
      <c r="A53">
        <v>2962</v>
      </c>
      <c r="B53" s="3" t="s">
        <v>2962</v>
      </c>
      <c r="C53" s="10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8308</v>
      </c>
      <c r="R53" t="s">
        <v>8309</v>
      </c>
      <c r="S53" s="20">
        <v>42036.24428240741</v>
      </c>
      <c r="T53" s="20">
        <v>42064.290972222225</v>
      </c>
    </row>
    <row r="54" spans="1:20" ht="285" x14ac:dyDescent="0.25">
      <c r="A54">
        <v>2963</v>
      </c>
      <c r="B54" s="3" t="s">
        <v>2963</v>
      </c>
      <c r="C54" s="10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8308</v>
      </c>
      <c r="R54" t="s">
        <v>8309</v>
      </c>
      <c r="S54" s="20">
        <v>42157.470185185186</v>
      </c>
      <c r="T54" s="20">
        <v>42187.470185185186</v>
      </c>
    </row>
    <row r="55" spans="1:20" ht="255" x14ac:dyDescent="0.25">
      <c r="A55">
        <v>2964</v>
      </c>
      <c r="B55" s="3" t="s">
        <v>2964</v>
      </c>
      <c r="C55" s="10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8308</v>
      </c>
      <c r="R55" t="s">
        <v>8309</v>
      </c>
      <c r="S55" s="20">
        <v>41827.909942129627</v>
      </c>
      <c r="T55" s="20">
        <v>41857.897222222222</v>
      </c>
    </row>
    <row r="56" spans="1:20" ht="315" x14ac:dyDescent="0.25">
      <c r="A56">
        <v>2965</v>
      </c>
      <c r="B56" s="3" t="s">
        <v>2965</v>
      </c>
      <c r="C56" s="10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8308</v>
      </c>
      <c r="R56" t="s">
        <v>8309</v>
      </c>
      <c r="S56" s="20">
        <v>42162.729548611111</v>
      </c>
      <c r="T56" s="20">
        <v>42192.729548611111</v>
      </c>
    </row>
    <row r="57" spans="1:20" ht="270" x14ac:dyDescent="0.25">
      <c r="A57">
        <v>2966</v>
      </c>
      <c r="B57" s="3" t="s">
        <v>2966</v>
      </c>
      <c r="C57" s="10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8308</v>
      </c>
      <c r="R57" t="s">
        <v>8309</v>
      </c>
      <c r="S57" s="20">
        <v>42233.738564814819</v>
      </c>
      <c r="T57" s="20">
        <v>42263.738564814819</v>
      </c>
    </row>
    <row r="58" spans="1:20" ht="240" x14ac:dyDescent="0.25">
      <c r="A58">
        <v>2967</v>
      </c>
      <c r="B58" s="3" t="s">
        <v>2967</v>
      </c>
      <c r="C58" s="10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8308</v>
      </c>
      <c r="R58" t="s">
        <v>8309</v>
      </c>
      <c r="S58" s="20">
        <v>42042.197824074072</v>
      </c>
      <c r="T58" s="20">
        <v>42072.156157407408</v>
      </c>
    </row>
    <row r="59" spans="1:20" ht="180" x14ac:dyDescent="0.25">
      <c r="A59">
        <v>2968</v>
      </c>
      <c r="B59" s="3" t="s">
        <v>2968</v>
      </c>
      <c r="C59" s="10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8308</v>
      </c>
      <c r="R59" t="s">
        <v>8309</v>
      </c>
      <c r="S59" s="20">
        <v>42585.523842592593</v>
      </c>
      <c r="T59" s="20">
        <v>42599.165972222225</v>
      </c>
    </row>
    <row r="60" spans="1:20" ht="240" x14ac:dyDescent="0.25">
      <c r="A60">
        <v>2970</v>
      </c>
      <c r="B60" s="3" t="s">
        <v>2970</v>
      </c>
      <c r="C60" s="10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8308</v>
      </c>
      <c r="R60" t="s">
        <v>8309</v>
      </c>
      <c r="S60" s="20">
        <v>41808.669571759259</v>
      </c>
      <c r="T60" s="20">
        <v>41838.669571759259</v>
      </c>
    </row>
    <row r="61" spans="1:20" ht="285" x14ac:dyDescent="0.25">
      <c r="A61">
        <v>2971</v>
      </c>
      <c r="B61" s="3" t="s">
        <v>2971</v>
      </c>
      <c r="C61" s="10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8308</v>
      </c>
      <c r="R61" t="s">
        <v>8309</v>
      </c>
      <c r="S61" s="20">
        <v>41852.658310185187</v>
      </c>
      <c r="T61" s="20">
        <v>41882.658310185187</v>
      </c>
    </row>
    <row r="62" spans="1:20" ht="180" x14ac:dyDescent="0.25">
      <c r="A62">
        <v>2972</v>
      </c>
      <c r="B62" s="3" t="s">
        <v>2972</v>
      </c>
      <c r="C62" s="10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8308</v>
      </c>
      <c r="R62" t="s">
        <v>8309</v>
      </c>
      <c r="S62" s="20">
        <v>42694.110185185185</v>
      </c>
      <c r="T62" s="20">
        <v>42709.041666666672</v>
      </c>
    </row>
    <row r="63" spans="1:20" ht="300" x14ac:dyDescent="0.25">
      <c r="A63">
        <v>2973</v>
      </c>
      <c r="B63" s="3" t="s">
        <v>2973</v>
      </c>
      <c r="C63" s="10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8308</v>
      </c>
      <c r="R63" t="s">
        <v>8309</v>
      </c>
      <c r="S63" s="20">
        <v>42341.818379629629</v>
      </c>
      <c r="T63" s="20">
        <v>42370.166666666672</v>
      </c>
    </row>
    <row r="64" spans="1:20" ht="285" x14ac:dyDescent="0.25">
      <c r="A64">
        <v>2974</v>
      </c>
      <c r="B64" s="3" t="s">
        <v>2974</v>
      </c>
      <c r="C64" s="10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8308</v>
      </c>
      <c r="R64" t="s">
        <v>8309</v>
      </c>
      <c r="S64" s="20">
        <v>41880.061006944445</v>
      </c>
      <c r="T64" s="20">
        <v>41908.065972222219</v>
      </c>
    </row>
    <row r="65" spans="1:20" ht="270" x14ac:dyDescent="0.25">
      <c r="A65">
        <v>2975</v>
      </c>
      <c r="B65" s="3" t="s">
        <v>2975</v>
      </c>
      <c r="C65" s="10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8308</v>
      </c>
      <c r="R65" t="s">
        <v>8309</v>
      </c>
      <c r="S65" s="20">
        <v>41941.683865740742</v>
      </c>
      <c r="T65" s="20">
        <v>41970.125</v>
      </c>
    </row>
    <row r="66" spans="1:20" ht="315" x14ac:dyDescent="0.25">
      <c r="A66">
        <v>2977</v>
      </c>
      <c r="B66" s="3" t="s">
        <v>2977</v>
      </c>
      <c r="C66" s="10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8308</v>
      </c>
      <c r="R66" t="s">
        <v>8309</v>
      </c>
      <c r="S66" s="20">
        <v>42026.88118055556</v>
      </c>
      <c r="T66" s="20">
        <v>42086.093055555553</v>
      </c>
    </row>
    <row r="67" spans="1:20" ht="285" x14ac:dyDescent="0.25">
      <c r="A67">
        <v>2978</v>
      </c>
      <c r="B67" s="3" t="s">
        <v>2978</v>
      </c>
      <c r="C67" s="10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8308</v>
      </c>
      <c r="R67" t="s">
        <v>8309</v>
      </c>
      <c r="S67" s="20">
        <v>41922.640590277777</v>
      </c>
      <c r="T67" s="20">
        <v>41932.249305555553</v>
      </c>
    </row>
    <row r="68" spans="1:20" ht="285" x14ac:dyDescent="0.25">
      <c r="A68">
        <v>2979</v>
      </c>
      <c r="B68" s="3" t="s">
        <v>2979</v>
      </c>
      <c r="C68" s="10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8308</v>
      </c>
      <c r="R68" t="s">
        <v>8309</v>
      </c>
      <c r="S68" s="20">
        <v>41993.824340277773</v>
      </c>
      <c r="T68" s="20">
        <v>42010.25</v>
      </c>
    </row>
    <row r="69" spans="1:20" ht="225" x14ac:dyDescent="0.25">
      <c r="A69">
        <v>2980</v>
      </c>
      <c r="B69" s="3" t="s">
        <v>2980</v>
      </c>
      <c r="C69" s="10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8308</v>
      </c>
      <c r="R69" t="s">
        <v>8309</v>
      </c>
      <c r="S69" s="20">
        <v>42219.915856481486</v>
      </c>
      <c r="T69" s="20">
        <v>42240.083333333328</v>
      </c>
    </row>
    <row r="70" spans="1:20" ht="255" x14ac:dyDescent="0.25">
      <c r="A70">
        <v>3147</v>
      </c>
      <c r="B70" s="3" t="s">
        <v>3147</v>
      </c>
      <c r="C70" s="10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8308</v>
      </c>
      <c r="R70" t="s">
        <v>8309</v>
      </c>
      <c r="S70" s="20">
        <v>41909.969386574077</v>
      </c>
      <c r="T70" s="20">
        <v>41950.011053240742</v>
      </c>
    </row>
    <row r="71" spans="1:20" ht="150" x14ac:dyDescent="0.25">
      <c r="A71">
        <v>3148</v>
      </c>
      <c r="B71" s="3" t="s">
        <v>3148</v>
      </c>
      <c r="C71" s="10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8308</v>
      </c>
      <c r="R71" t="s">
        <v>8309</v>
      </c>
      <c r="S71" s="20">
        <v>41891.665324074071</v>
      </c>
      <c r="T71" s="20">
        <v>41913.166666666664</v>
      </c>
    </row>
    <row r="72" spans="1:20" ht="315" x14ac:dyDescent="0.25">
      <c r="A72">
        <v>3149</v>
      </c>
      <c r="B72" s="3" t="s">
        <v>3149</v>
      </c>
      <c r="C72" s="10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8308</v>
      </c>
      <c r="R72" t="s">
        <v>8309</v>
      </c>
      <c r="S72" s="20">
        <v>41226.017361111109</v>
      </c>
      <c r="T72" s="20">
        <v>41250.083333333336</v>
      </c>
    </row>
    <row r="73" spans="1:20" ht="300" x14ac:dyDescent="0.25">
      <c r="A73">
        <v>3150</v>
      </c>
      <c r="B73" s="3" t="s">
        <v>3150</v>
      </c>
      <c r="C73" s="10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8308</v>
      </c>
      <c r="R73" t="s">
        <v>8309</v>
      </c>
      <c r="S73" s="20">
        <v>40478.263923611114</v>
      </c>
      <c r="T73" s="20">
        <v>40568.166666666664</v>
      </c>
    </row>
    <row r="74" spans="1:20" ht="195" x14ac:dyDescent="0.25">
      <c r="A74">
        <v>3151</v>
      </c>
      <c r="B74" s="3" t="s">
        <v>3151</v>
      </c>
      <c r="C74" s="10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8308</v>
      </c>
      <c r="R74" t="s">
        <v>8309</v>
      </c>
      <c r="S74" s="20">
        <v>41862.83997685185</v>
      </c>
      <c r="T74" s="20">
        <v>41892.83997685185</v>
      </c>
    </row>
    <row r="75" spans="1:20" ht="225" x14ac:dyDescent="0.25">
      <c r="A75">
        <v>3153</v>
      </c>
      <c r="B75" s="3" t="s">
        <v>3153</v>
      </c>
      <c r="C75" s="10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8308</v>
      </c>
      <c r="R75" t="s">
        <v>8309</v>
      </c>
      <c r="S75" s="20">
        <v>40633.154363425929</v>
      </c>
      <c r="T75" s="20">
        <v>40664.207638888889</v>
      </c>
    </row>
    <row r="76" spans="1:20" ht="270" x14ac:dyDescent="0.25">
      <c r="A76">
        <v>3154</v>
      </c>
      <c r="B76" s="3" t="s">
        <v>3154</v>
      </c>
      <c r="C76" s="10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8308</v>
      </c>
      <c r="R76" t="s">
        <v>8309</v>
      </c>
      <c r="S76" s="20">
        <v>40970.875671296293</v>
      </c>
      <c r="T76" s="20">
        <v>41000.834004629629</v>
      </c>
    </row>
    <row r="77" spans="1:20" ht="285" x14ac:dyDescent="0.25">
      <c r="A77">
        <v>3156</v>
      </c>
      <c r="B77" s="3" t="s">
        <v>3156</v>
      </c>
      <c r="C77" s="10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8308</v>
      </c>
      <c r="R77" t="s">
        <v>8309</v>
      </c>
      <c r="S77" s="20">
        <v>41026.953055555554</v>
      </c>
      <c r="T77" s="20">
        <v>41061.953055555554</v>
      </c>
    </row>
    <row r="78" spans="1:20" ht="120" x14ac:dyDescent="0.25">
      <c r="A78">
        <v>3157</v>
      </c>
      <c r="B78" s="3" t="s">
        <v>3157</v>
      </c>
      <c r="C78" s="10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8308</v>
      </c>
      <c r="R78" t="s">
        <v>8309</v>
      </c>
      <c r="S78" s="20">
        <v>41829.788252314815</v>
      </c>
      <c r="T78" s="20">
        <v>41839.208333333336</v>
      </c>
    </row>
    <row r="79" spans="1:20" ht="120" x14ac:dyDescent="0.25">
      <c r="A79">
        <v>3158</v>
      </c>
      <c r="B79" s="3" t="s">
        <v>3158</v>
      </c>
      <c r="C79" s="10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8308</v>
      </c>
      <c r="R79" t="s">
        <v>8309</v>
      </c>
      <c r="S79" s="20">
        <v>41447.839722222219</v>
      </c>
      <c r="T79" s="20">
        <v>41477.839722222219</v>
      </c>
    </row>
    <row r="80" spans="1:20" ht="210" x14ac:dyDescent="0.25">
      <c r="A80">
        <v>3159</v>
      </c>
      <c r="B80" s="3" t="s">
        <v>3159</v>
      </c>
      <c r="C80" s="10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8308</v>
      </c>
      <c r="R80" t="s">
        <v>8309</v>
      </c>
      <c r="S80" s="20">
        <v>40884.066678240742</v>
      </c>
      <c r="T80" s="20">
        <v>40926.958333333336</v>
      </c>
    </row>
    <row r="81" spans="1:20" ht="270" x14ac:dyDescent="0.25">
      <c r="A81">
        <v>3160</v>
      </c>
      <c r="B81" s="3" t="s">
        <v>3160</v>
      </c>
      <c r="C81" s="10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8308</v>
      </c>
      <c r="R81" t="s">
        <v>8309</v>
      </c>
      <c r="S81" s="20">
        <v>41841.26489583333</v>
      </c>
      <c r="T81" s="20">
        <v>41864.207638888889</v>
      </c>
    </row>
    <row r="82" spans="1:20" ht="285" x14ac:dyDescent="0.25">
      <c r="A82">
        <v>3162</v>
      </c>
      <c r="B82" s="3" t="s">
        <v>3162</v>
      </c>
      <c r="C82" s="10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8308</v>
      </c>
      <c r="R82" t="s">
        <v>8309</v>
      </c>
      <c r="S82" s="20">
        <v>41799.685902777775</v>
      </c>
      <c r="T82" s="20">
        <v>41827.083333333336</v>
      </c>
    </row>
    <row r="83" spans="1:20" ht="255" x14ac:dyDescent="0.25">
      <c r="A83">
        <v>3163</v>
      </c>
      <c r="B83" s="3" t="s">
        <v>3163</v>
      </c>
      <c r="C83" s="10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8308</v>
      </c>
      <c r="R83" t="s">
        <v>8309</v>
      </c>
      <c r="S83" s="20">
        <v>41775.753761574073</v>
      </c>
      <c r="T83" s="20">
        <v>41805.753761574073</v>
      </c>
    </row>
    <row r="84" spans="1:20" ht="300" x14ac:dyDescent="0.25">
      <c r="A84">
        <v>3164</v>
      </c>
      <c r="B84" s="3" t="s">
        <v>3164</v>
      </c>
      <c r="C84" s="10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8308</v>
      </c>
      <c r="R84" t="s">
        <v>8309</v>
      </c>
      <c r="S84" s="20">
        <v>41766.80572916667</v>
      </c>
      <c r="T84" s="20">
        <v>41799.80572916667</v>
      </c>
    </row>
    <row r="85" spans="1:20" ht="285" x14ac:dyDescent="0.25">
      <c r="A85">
        <v>3165</v>
      </c>
      <c r="B85" s="3" t="s">
        <v>3165</v>
      </c>
      <c r="C85" s="10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8308</v>
      </c>
      <c r="R85" t="s">
        <v>8309</v>
      </c>
      <c r="S85" s="20">
        <v>40644.159259259257</v>
      </c>
      <c r="T85" s="20">
        <v>40666.165972222225</v>
      </c>
    </row>
    <row r="86" spans="1:20" ht="255" x14ac:dyDescent="0.25">
      <c r="A86">
        <v>3166</v>
      </c>
      <c r="B86" s="3" t="s">
        <v>3166</v>
      </c>
      <c r="C86" s="10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8308</v>
      </c>
      <c r="R86" t="s">
        <v>8309</v>
      </c>
      <c r="S86" s="20">
        <v>41940.69158564815</v>
      </c>
      <c r="T86" s="20">
        <v>41969.332638888889</v>
      </c>
    </row>
    <row r="87" spans="1:20" ht="135" x14ac:dyDescent="0.25">
      <c r="A87">
        <v>3167</v>
      </c>
      <c r="B87" s="3" t="s">
        <v>3167</v>
      </c>
      <c r="C87" s="10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8308</v>
      </c>
      <c r="R87" t="s">
        <v>8309</v>
      </c>
      <c r="S87" s="20">
        <v>41839.175706018519</v>
      </c>
      <c r="T87" s="20">
        <v>41853.175706018519</v>
      </c>
    </row>
    <row r="88" spans="1:20" ht="270" x14ac:dyDescent="0.25">
      <c r="A88">
        <v>3168</v>
      </c>
      <c r="B88" s="3" t="s">
        <v>3168</v>
      </c>
      <c r="C88" s="10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8308</v>
      </c>
      <c r="R88" t="s">
        <v>8309</v>
      </c>
      <c r="S88" s="20">
        <v>41772.105937500004</v>
      </c>
      <c r="T88" s="20">
        <v>41803.916666666664</v>
      </c>
    </row>
    <row r="89" spans="1:20" ht="165" x14ac:dyDescent="0.25">
      <c r="A89">
        <v>3169</v>
      </c>
      <c r="B89" s="3" t="s">
        <v>3169</v>
      </c>
      <c r="C89" s="10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8308</v>
      </c>
      <c r="R89" t="s">
        <v>8309</v>
      </c>
      <c r="S89" s="20">
        <v>41591.737974537034</v>
      </c>
      <c r="T89" s="20">
        <v>41621.207638888889</v>
      </c>
    </row>
    <row r="90" spans="1:20" ht="210" x14ac:dyDescent="0.25">
      <c r="A90">
        <v>3170</v>
      </c>
      <c r="B90" s="3" t="s">
        <v>3170</v>
      </c>
      <c r="C90" s="10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8308</v>
      </c>
      <c r="R90" t="s">
        <v>8309</v>
      </c>
      <c r="S90" s="20">
        <v>41789.080370370371</v>
      </c>
      <c r="T90" s="20">
        <v>41822.166666666664</v>
      </c>
    </row>
    <row r="91" spans="1:20" ht="270" x14ac:dyDescent="0.25">
      <c r="A91">
        <v>3172</v>
      </c>
      <c r="B91" s="3" t="s">
        <v>3172</v>
      </c>
      <c r="C91" s="10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8308</v>
      </c>
      <c r="R91" t="s">
        <v>8309</v>
      </c>
      <c r="S91" s="20">
        <v>40923.729953703703</v>
      </c>
      <c r="T91" s="20">
        <v>40953.729953703703</v>
      </c>
    </row>
    <row r="92" spans="1:20" ht="285" x14ac:dyDescent="0.25">
      <c r="A92">
        <v>3173</v>
      </c>
      <c r="B92" s="3" t="s">
        <v>3173</v>
      </c>
      <c r="C92" s="10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8308</v>
      </c>
      <c r="R92" t="s">
        <v>8309</v>
      </c>
      <c r="S92" s="20">
        <v>41878.878379629627</v>
      </c>
      <c r="T92" s="20">
        <v>41908.878379629627</v>
      </c>
    </row>
    <row r="93" spans="1:20" ht="285" x14ac:dyDescent="0.25">
      <c r="A93">
        <v>3174</v>
      </c>
      <c r="B93" s="3" t="s">
        <v>3174</v>
      </c>
      <c r="C93" s="10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8308</v>
      </c>
      <c r="R93" t="s">
        <v>8309</v>
      </c>
      <c r="S93" s="20">
        <v>41862.864675925928</v>
      </c>
      <c r="T93" s="20">
        <v>41876.864675925928</v>
      </c>
    </row>
    <row r="94" spans="1:20" ht="285" x14ac:dyDescent="0.25">
      <c r="A94">
        <v>3175</v>
      </c>
      <c r="B94" s="3" t="s">
        <v>3175</v>
      </c>
      <c r="C94" s="10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8308</v>
      </c>
      <c r="R94" t="s">
        <v>8309</v>
      </c>
      <c r="S94" s="20">
        <v>40531.886886574073</v>
      </c>
      <c r="T94" s="20">
        <v>40591.886886574073</v>
      </c>
    </row>
    <row r="95" spans="1:20" ht="285" x14ac:dyDescent="0.25">
      <c r="A95">
        <v>3176</v>
      </c>
      <c r="B95" s="3" t="s">
        <v>3176</v>
      </c>
      <c r="C95" s="10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8308</v>
      </c>
      <c r="R95" t="s">
        <v>8309</v>
      </c>
      <c r="S95" s="20">
        <v>41477.930914351848</v>
      </c>
      <c r="T95" s="20">
        <v>41504.625</v>
      </c>
    </row>
    <row r="96" spans="1:20" ht="255" x14ac:dyDescent="0.25">
      <c r="A96">
        <v>3177</v>
      </c>
      <c r="B96" s="3" t="s">
        <v>3177</v>
      </c>
      <c r="C96" s="10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8308</v>
      </c>
      <c r="R96" t="s">
        <v>8309</v>
      </c>
      <c r="S96" s="20">
        <v>41781.666770833333</v>
      </c>
      <c r="T96" s="20">
        <v>41811.666770833333</v>
      </c>
    </row>
    <row r="97" spans="1:20" ht="195" x14ac:dyDescent="0.25">
      <c r="A97">
        <v>3179</v>
      </c>
      <c r="B97" s="3" t="s">
        <v>3179</v>
      </c>
      <c r="C97" s="10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8308</v>
      </c>
      <c r="R97" t="s">
        <v>8309</v>
      </c>
      <c r="S97" s="20">
        <v>41375.702210648145</v>
      </c>
      <c r="T97" s="20">
        <v>41400.702210648145</v>
      </c>
    </row>
    <row r="98" spans="1:20" ht="240" x14ac:dyDescent="0.25">
      <c r="A98">
        <v>3182</v>
      </c>
      <c r="B98" s="3" t="s">
        <v>3182</v>
      </c>
      <c r="C98" s="10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8308</v>
      </c>
      <c r="R98" t="s">
        <v>8309</v>
      </c>
      <c r="S98" s="20">
        <v>40883.949317129627</v>
      </c>
      <c r="T98" s="20">
        <v>40939.708333333336</v>
      </c>
    </row>
    <row r="99" spans="1:20" ht="210" x14ac:dyDescent="0.25">
      <c r="A99">
        <v>3183</v>
      </c>
      <c r="B99" s="3" t="s">
        <v>3183</v>
      </c>
      <c r="C99" s="10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8308</v>
      </c>
      <c r="R99" t="s">
        <v>8309</v>
      </c>
      <c r="S99" s="20">
        <v>41491.79478009259</v>
      </c>
      <c r="T99" s="20">
        <v>41509.79478009259</v>
      </c>
    </row>
    <row r="100" spans="1:20" ht="240" x14ac:dyDescent="0.25">
      <c r="A100">
        <v>3184</v>
      </c>
      <c r="B100" s="3" t="s">
        <v>3184</v>
      </c>
      <c r="C100" s="10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8308</v>
      </c>
      <c r="R100" t="s">
        <v>8309</v>
      </c>
      <c r="S100" s="20">
        <v>41791.993414351848</v>
      </c>
      <c r="T100" s="20">
        <v>41821.993414351848</v>
      </c>
    </row>
    <row r="101" spans="1:20" ht="300" x14ac:dyDescent="0.25">
      <c r="A101">
        <v>3187</v>
      </c>
      <c r="B101" s="3" t="s">
        <v>3187</v>
      </c>
      <c r="C101" s="10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8308</v>
      </c>
      <c r="R101" t="s">
        <v>8309</v>
      </c>
      <c r="S101" s="20">
        <v>41835.666354166664</v>
      </c>
      <c r="T101" s="20">
        <v>41855.666354166664</v>
      </c>
    </row>
    <row r="102" spans="1:20" ht="270" x14ac:dyDescent="0.25">
      <c r="A102">
        <v>3208</v>
      </c>
      <c r="B102" s="3" t="s">
        <v>3208</v>
      </c>
      <c r="C102" s="10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8308</v>
      </c>
      <c r="R102" t="s">
        <v>8309</v>
      </c>
      <c r="S102" s="20">
        <v>41827.605057870373</v>
      </c>
      <c r="T102" s="20">
        <v>41848.605057870373</v>
      </c>
    </row>
    <row r="103" spans="1:20" ht="270" x14ac:dyDescent="0.25">
      <c r="A103">
        <v>3209</v>
      </c>
      <c r="B103" s="3" t="s">
        <v>3209</v>
      </c>
      <c r="C103" s="10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8308</v>
      </c>
      <c r="R103" t="s">
        <v>8309</v>
      </c>
      <c r="S103" s="20">
        <v>41778.637245370373</v>
      </c>
      <c r="T103" s="20">
        <v>41810.958333333336</v>
      </c>
    </row>
    <row r="104" spans="1:20" ht="270" x14ac:dyDescent="0.25">
      <c r="A104">
        <v>3210</v>
      </c>
      <c r="B104" s="3" t="s">
        <v>3210</v>
      </c>
      <c r="C104" s="10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8308</v>
      </c>
      <c r="R104" t="s">
        <v>8309</v>
      </c>
      <c r="S104" s="20">
        <v>41013.936562499999</v>
      </c>
      <c r="T104" s="20">
        <v>41061.165972222225</v>
      </c>
    </row>
    <row r="105" spans="1:20" ht="285" x14ac:dyDescent="0.25">
      <c r="A105">
        <v>3211</v>
      </c>
      <c r="B105" s="3" t="s">
        <v>3211</v>
      </c>
      <c r="C105" s="10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8308</v>
      </c>
      <c r="R105" t="s">
        <v>8309</v>
      </c>
      <c r="S105" s="20">
        <v>41834.586574074077</v>
      </c>
      <c r="T105" s="20">
        <v>41866.083333333336</v>
      </c>
    </row>
    <row r="106" spans="1:20" ht="165" x14ac:dyDescent="0.25">
      <c r="A106">
        <v>3212</v>
      </c>
      <c r="B106" s="3" t="s">
        <v>3212</v>
      </c>
      <c r="C106" s="10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8308</v>
      </c>
      <c r="R106" t="s">
        <v>8309</v>
      </c>
      <c r="S106" s="20">
        <v>41829.795729166668</v>
      </c>
      <c r="T106" s="20">
        <v>41859.795729166668</v>
      </c>
    </row>
    <row r="107" spans="1:20" ht="270" x14ac:dyDescent="0.25">
      <c r="A107">
        <v>3215</v>
      </c>
      <c r="B107" s="3" t="s">
        <v>3215</v>
      </c>
      <c r="C107" s="10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8308</v>
      </c>
      <c r="R107" t="s">
        <v>8309</v>
      </c>
      <c r="S107" s="20">
        <v>42219.665173611109</v>
      </c>
      <c r="T107" s="20">
        <v>42257.165972222225</v>
      </c>
    </row>
    <row r="108" spans="1:20" ht="195" x14ac:dyDescent="0.25">
      <c r="A108">
        <v>3217</v>
      </c>
      <c r="B108" s="3" t="s">
        <v>3217</v>
      </c>
      <c r="C108" s="10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8308</v>
      </c>
      <c r="R108" t="s">
        <v>8309</v>
      </c>
      <c r="S108" s="20">
        <v>42648.546111111107</v>
      </c>
      <c r="T108" s="20">
        <v>42678.546111111107</v>
      </c>
    </row>
    <row r="109" spans="1:20" ht="195" x14ac:dyDescent="0.25">
      <c r="A109">
        <v>3219</v>
      </c>
      <c r="B109" s="3" t="s">
        <v>3219</v>
      </c>
      <c r="C109" s="10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8308</v>
      </c>
      <c r="R109" t="s">
        <v>8309</v>
      </c>
      <c r="S109" s="20">
        <v>42050.983182870375</v>
      </c>
      <c r="T109" s="20">
        <v>42085.941516203704</v>
      </c>
    </row>
    <row r="110" spans="1:20" ht="120" x14ac:dyDescent="0.25">
      <c r="A110">
        <v>3220</v>
      </c>
      <c r="B110" s="3" t="s">
        <v>3220</v>
      </c>
      <c r="C110" s="10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8308</v>
      </c>
      <c r="R110" t="s">
        <v>8309</v>
      </c>
      <c r="S110" s="20">
        <v>42772.833379629628</v>
      </c>
      <c r="T110" s="20">
        <v>42806.875</v>
      </c>
    </row>
    <row r="111" spans="1:20" ht="210" x14ac:dyDescent="0.25">
      <c r="A111">
        <v>3222</v>
      </c>
      <c r="B111" s="3" t="s">
        <v>3222</v>
      </c>
      <c r="C111" s="10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8308</v>
      </c>
      <c r="R111" t="s">
        <v>8309</v>
      </c>
      <c r="S111" s="20">
        <v>42270.582141203704</v>
      </c>
      <c r="T111" s="20">
        <v>42301.895138888889</v>
      </c>
    </row>
    <row r="112" spans="1:20" ht="165" x14ac:dyDescent="0.25">
      <c r="A112">
        <v>3223</v>
      </c>
      <c r="B112" s="3" t="s">
        <v>3223</v>
      </c>
      <c r="C112" s="10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8308</v>
      </c>
      <c r="R112" t="s">
        <v>8309</v>
      </c>
      <c r="S112" s="20">
        <v>42206.835370370376</v>
      </c>
      <c r="T112" s="20">
        <v>42236.835370370376</v>
      </c>
    </row>
    <row r="113" spans="1:20" ht="270" x14ac:dyDescent="0.25">
      <c r="A113">
        <v>3224</v>
      </c>
      <c r="B113" s="3" t="s">
        <v>3224</v>
      </c>
      <c r="C113" s="10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8308</v>
      </c>
      <c r="R113" t="s">
        <v>8309</v>
      </c>
      <c r="S113" s="20">
        <v>42697.850844907407</v>
      </c>
      <c r="T113" s="20">
        <v>42745.208333333328</v>
      </c>
    </row>
    <row r="114" spans="1:20" ht="255" x14ac:dyDescent="0.25">
      <c r="A114">
        <v>3225</v>
      </c>
      <c r="B114" s="3" t="s">
        <v>3225</v>
      </c>
      <c r="C114" s="10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8308</v>
      </c>
      <c r="R114" t="s">
        <v>8309</v>
      </c>
      <c r="S114" s="20">
        <v>42503.559467592597</v>
      </c>
      <c r="T114" s="20">
        <v>42524.875</v>
      </c>
    </row>
    <row r="115" spans="1:20" ht="120" x14ac:dyDescent="0.25">
      <c r="A115">
        <v>3228</v>
      </c>
      <c r="B115" s="3" t="s">
        <v>3228</v>
      </c>
      <c r="C115" s="10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8308</v>
      </c>
      <c r="R115" t="s">
        <v>8309</v>
      </c>
      <c r="S115" s="20">
        <v>42323.70930555556</v>
      </c>
      <c r="T115" s="20">
        <v>42355.207638888889</v>
      </c>
    </row>
    <row r="116" spans="1:20" ht="240" x14ac:dyDescent="0.25">
      <c r="A116">
        <v>3229</v>
      </c>
      <c r="B116" s="3" t="s">
        <v>3229</v>
      </c>
      <c r="C116" s="10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8308</v>
      </c>
      <c r="R116" t="s">
        <v>8309</v>
      </c>
      <c r="S116" s="20">
        <v>41933.291643518518</v>
      </c>
      <c r="T116" s="20">
        <v>41963.333310185189</v>
      </c>
    </row>
    <row r="117" spans="1:20" ht="300" x14ac:dyDescent="0.25">
      <c r="A117">
        <v>3230</v>
      </c>
      <c r="B117" s="3" t="s">
        <v>3230</v>
      </c>
      <c r="C117" s="10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8308</v>
      </c>
      <c r="R117" t="s">
        <v>8309</v>
      </c>
      <c r="S117" s="20">
        <v>41898.168125000004</v>
      </c>
      <c r="T117" s="20">
        <v>41913.165972222225</v>
      </c>
    </row>
    <row r="118" spans="1:20" ht="240" x14ac:dyDescent="0.25">
      <c r="A118">
        <v>3231</v>
      </c>
      <c r="B118" s="3" t="s">
        <v>3231</v>
      </c>
      <c r="C118" s="10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8308</v>
      </c>
      <c r="R118" t="s">
        <v>8309</v>
      </c>
      <c r="S118" s="20">
        <v>42446.943831018521</v>
      </c>
      <c r="T118" s="20">
        <v>42476.943831018521</v>
      </c>
    </row>
    <row r="119" spans="1:20" ht="225" x14ac:dyDescent="0.25">
      <c r="A119">
        <v>3232</v>
      </c>
      <c r="B119" s="3" t="s">
        <v>3232</v>
      </c>
      <c r="C119" s="10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8308</v>
      </c>
      <c r="R119" t="s">
        <v>8309</v>
      </c>
      <c r="S119" s="20">
        <v>42463.81385416667</v>
      </c>
      <c r="T119" s="20">
        <v>42494.165972222225</v>
      </c>
    </row>
    <row r="120" spans="1:20" ht="240" x14ac:dyDescent="0.25">
      <c r="A120">
        <v>3233</v>
      </c>
      <c r="B120" s="3" t="s">
        <v>3233</v>
      </c>
      <c r="C120" s="10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8308</v>
      </c>
      <c r="R120" t="s">
        <v>8309</v>
      </c>
      <c r="S120" s="20">
        <v>42766.805034722223</v>
      </c>
      <c r="T120" s="20">
        <v>42796.805034722223</v>
      </c>
    </row>
    <row r="121" spans="1:20" ht="300" x14ac:dyDescent="0.25">
      <c r="A121">
        <v>3235</v>
      </c>
      <c r="B121" s="3" t="s">
        <v>3235</v>
      </c>
      <c r="C121" s="10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8308</v>
      </c>
      <c r="R121" t="s">
        <v>8309</v>
      </c>
      <c r="S121" s="20">
        <v>42522.347812499997</v>
      </c>
      <c r="T121" s="20">
        <v>42552.347812499997</v>
      </c>
    </row>
    <row r="122" spans="1:20" ht="300" x14ac:dyDescent="0.25">
      <c r="A122">
        <v>3236</v>
      </c>
      <c r="B122" s="3" t="s">
        <v>3236</v>
      </c>
      <c r="C122" s="10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8308</v>
      </c>
      <c r="R122" t="s">
        <v>8309</v>
      </c>
      <c r="S122" s="20">
        <v>42702.917048611111</v>
      </c>
      <c r="T122" s="20">
        <v>42732.917048611111</v>
      </c>
    </row>
    <row r="123" spans="1:20" ht="165" x14ac:dyDescent="0.25">
      <c r="A123">
        <v>3237</v>
      </c>
      <c r="B123" s="3" t="s">
        <v>3237</v>
      </c>
      <c r="C123" s="10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8308</v>
      </c>
      <c r="R123" t="s">
        <v>8309</v>
      </c>
      <c r="S123" s="20">
        <v>42252.474351851852</v>
      </c>
      <c r="T123" s="20">
        <v>42276.165972222225</v>
      </c>
    </row>
    <row r="124" spans="1:20" ht="285" x14ac:dyDescent="0.25">
      <c r="A124">
        <v>3241</v>
      </c>
      <c r="B124" s="3" t="s">
        <v>3241</v>
      </c>
      <c r="C124" s="10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8308</v>
      </c>
      <c r="R124" t="s">
        <v>8309</v>
      </c>
      <c r="S124" s="20">
        <v>41893.324884259258</v>
      </c>
      <c r="T124" s="20">
        <v>41926.290972222225</v>
      </c>
    </row>
    <row r="125" spans="1:20" ht="120" x14ac:dyDescent="0.25">
      <c r="A125">
        <v>3242</v>
      </c>
      <c r="B125" s="3" t="s">
        <v>3242</v>
      </c>
      <c r="C125" s="10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8308</v>
      </c>
      <c r="R125" t="s">
        <v>8309</v>
      </c>
      <c r="S125" s="20">
        <v>41871.755694444444</v>
      </c>
      <c r="T125" s="20">
        <v>41901.755694444444</v>
      </c>
    </row>
    <row r="126" spans="1:20" ht="270" x14ac:dyDescent="0.25">
      <c r="A126">
        <v>3243</v>
      </c>
      <c r="B126" s="3" t="s">
        <v>3243</v>
      </c>
      <c r="C126" s="10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8308</v>
      </c>
      <c r="R126" t="s">
        <v>8309</v>
      </c>
      <c r="S126" s="20">
        <v>42262.096782407403</v>
      </c>
      <c r="T126" s="20">
        <v>42286</v>
      </c>
    </row>
    <row r="127" spans="1:20" ht="255" x14ac:dyDescent="0.25">
      <c r="A127">
        <v>3245</v>
      </c>
      <c r="B127" s="3" t="s">
        <v>3245</v>
      </c>
      <c r="C127" s="10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8308</v>
      </c>
      <c r="R127" t="s">
        <v>8309</v>
      </c>
      <c r="S127" s="20">
        <v>42135.60020833333</v>
      </c>
      <c r="T127" s="20">
        <v>42167.083333333328</v>
      </c>
    </row>
    <row r="128" spans="1:20" ht="240" x14ac:dyDescent="0.25">
      <c r="A128">
        <v>3246</v>
      </c>
      <c r="B128" s="3" t="s">
        <v>3246</v>
      </c>
      <c r="C128" s="10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8308</v>
      </c>
      <c r="R128" t="s">
        <v>8309</v>
      </c>
      <c r="S128" s="20">
        <v>42230.472222222219</v>
      </c>
      <c r="T128" s="20">
        <v>42259.165972222225</v>
      </c>
    </row>
    <row r="129" spans="1:20" ht="120" x14ac:dyDescent="0.25">
      <c r="A129">
        <v>3248</v>
      </c>
      <c r="B129" s="3" t="s">
        <v>3248</v>
      </c>
      <c r="C129" s="10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8308</v>
      </c>
      <c r="R129" t="s">
        <v>8309</v>
      </c>
      <c r="S129" s="20">
        <v>42068.888391203705</v>
      </c>
      <c r="T129" s="20">
        <v>42098.846724537041</v>
      </c>
    </row>
    <row r="130" spans="1:20" ht="255" x14ac:dyDescent="0.25">
      <c r="A130">
        <v>3249</v>
      </c>
      <c r="B130" s="3" t="s">
        <v>3249</v>
      </c>
      <c r="C130" s="10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8308</v>
      </c>
      <c r="R130" t="s">
        <v>8309</v>
      </c>
      <c r="S130" s="20">
        <v>42145.746689814812</v>
      </c>
      <c r="T130" s="20">
        <v>42175.746689814812</v>
      </c>
    </row>
    <row r="131" spans="1:20" ht="285" x14ac:dyDescent="0.25">
      <c r="A131">
        <v>3250</v>
      </c>
      <c r="B131" s="3" t="s">
        <v>3250</v>
      </c>
      <c r="C131" s="10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8308</v>
      </c>
      <c r="R131" t="s">
        <v>8309</v>
      </c>
      <c r="S131" s="20">
        <v>41918.742175925923</v>
      </c>
      <c r="T131" s="20">
        <v>41948.783842592595</v>
      </c>
    </row>
    <row r="132" spans="1:20" ht="285" x14ac:dyDescent="0.25">
      <c r="A132">
        <v>3251</v>
      </c>
      <c r="B132" s="3" t="s">
        <v>3251</v>
      </c>
      <c r="C132" s="10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8308</v>
      </c>
      <c r="R132" t="s">
        <v>8309</v>
      </c>
      <c r="S132" s="20">
        <v>42146.731087962966</v>
      </c>
      <c r="T132" s="20">
        <v>42176.731087962966</v>
      </c>
    </row>
    <row r="133" spans="1:20" ht="135" x14ac:dyDescent="0.25">
      <c r="A133">
        <v>3253</v>
      </c>
      <c r="B133" s="3" t="s">
        <v>3253</v>
      </c>
      <c r="C133" s="10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8308</v>
      </c>
      <c r="R133" t="s">
        <v>8309</v>
      </c>
      <c r="S133" s="20">
        <v>42602.576712962968</v>
      </c>
      <c r="T133" s="20">
        <v>42621.15625</v>
      </c>
    </row>
    <row r="134" spans="1:20" ht="225" x14ac:dyDescent="0.25">
      <c r="A134">
        <v>3256</v>
      </c>
      <c r="B134" s="3" t="s">
        <v>3256</v>
      </c>
      <c r="C134" s="10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8308</v>
      </c>
      <c r="R134" t="s">
        <v>8309</v>
      </c>
      <c r="S134" s="20">
        <v>42144.573807870373</v>
      </c>
      <c r="T134" s="20">
        <v>42166.165972222225</v>
      </c>
    </row>
    <row r="135" spans="1:20" ht="210" x14ac:dyDescent="0.25">
      <c r="A135">
        <v>3258</v>
      </c>
      <c r="B135" s="3" t="s">
        <v>3258</v>
      </c>
      <c r="C135" s="10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8308</v>
      </c>
      <c r="R135" t="s">
        <v>8309</v>
      </c>
      <c r="S135" s="20">
        <v>41982.887280092589</v>
      </c>
      <c r="T135" s="20">
        <v>42012.887280092589</v>
      </c>
    </row>
    <row r="136" spans="1:20" ht="285" x14ac:dyDescent="0.25">
      <c r="A136">
        <v>3259</v>
      </c>
      <c r="B136" s="3" t="s">
        <v>3259</v>
      </c>
      <c r="C136" s="10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8308</v>
      </c>
      <c r="R136" t="s">
        <v>8309</v>
      </c>
      <c r="S136" s="20">
        <v>42614.760937500003</v>
      </c>
      <c r="T136" s="20">
        <v>42644.165972222225</v>
      </c>
    </row>
    <row r="137" spans="1:20" ht="240" x14ac:dyDescent="0.25">
      <c r="A137">
        <v>3260</v>
      </c>
      <c r="B137" s="3" t="s">
        <v>3260</v>
      </c>
      <c r="C137" s="10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8308</v>
      </c>
      <c r="R137" t="s">
        <v>8309</v>
      </c>
      <c r="S137" s="20">
        <v>42303.672662037032</v>
      </c>
      <c r="T137" s="20">
        <v>42338.714328703703</v>
      </c>
    </row>
    <row r="138" spans="1:20" ht="285" x14ac:dyDescent="0.25">
      <c r="A138">
        <v>3261</v>
      </c>
      <c r="B138" s="3" t="s">
        <v>3261</v>
      </c>
      <c r="C138" s="10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8308</v>
      </c>
      <c r="R138" t="s">
        <v>8309</v>
      </c>
      <c r="S138" s="20">
        <v>42171.725416666668</v>
      </c>
      <c r="T138" s="20">
        <v>42201.725416666668</v>
      </c>
    </row>
    <row r="139" spans="1:20" ht="165" x14ac:dyDescent="0.25">
      <c r="A139">
        <v>3262</v>
      </c>
      <c r="B139" s="3" t="s">
        <v>3262</v>
      </c>
      <c r="C139" s="10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8308</v>
      </c>
      <c r="R139" t="s">
        <v>8309</v>
      </c>
      <c r="S139" s="20">
        <v>41964.315532407403</v>
      </c>
      <c r="T139" s="20">
        <v>41995.166666666672</v>
      </c>
    </row>
    <row r="140" spans="1:20" ht="180" x14ac:dyDescent="0.25">
      <c r="A140">
        <v>3263</v>
      </c>
      <c r="B140" s="3" t="s">
        <v>3263</v>
      </c>
      <c r="C140" s="10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8308</v>
      </c>
      <c r="R140" t="s">
        <v>8309</v>
      </c>
      <c r="S140" s="20">
        <v>42284.516064814816</v>
      </c>
      <c r="T140" s="20">
        <v>42307.875</v>
      </c>
    </row>
    <row r="141" spans="1:20" ht="210" x14ac:dyDescent="0.25">
      <c r="A141">
        <v>3264</v>
      </c>
      <c r="B141" s="3" t="s">
        <v>3264</v>
      </c>
      <c r="C141" s="10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8308</v>
      </c>
      <c r="R141" t="s">
        <v>8309</v>
      </c>
      <c r="S141" s="20">
        <v>42016.800208333334</v>
      </c>
      <c r="T141" s="20">
        <v>42032.916666666672</v>
      </c>
    </row>
    <row r="142" spans="1:20" ht="270" x14ac:dyDescent="0.25">
      <c r="A142">
        <v>3266</v>
      </c>
      <c r="B142" s="3" t="s">
        <v>3266</v>
      </c>
      <c r="C142" s="10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8308</v>
      </c>
      <c r="R142" t="s">
        <v>8309</v>
      </c>
      <c r="S142" s="20">
        <v>42136.536134259266</v>
      </c>
      <c r="T142" s="20">
        <v>42167.875</v>
      </c>
    </row>
    <row r="143" spans="1:20" ht="285" x14ac:dyDescent="0.25">
      <c r="A143">
        <v>3267</v>
      </c>
      <c r="B143" s="3" t="s">
        <v>3267</v>
      </c>
      <c r="C143" s="10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8308</v>
      </c>
      <c r="R143" t="s">
        <v>8309</v>
      </c>
      <c r="S143" s="20">
        <v>42172.757638888885</v>
      </c>
      <c r="T143" s="20">
        <v>42202.757638888885</v>
      </c>
    </row>
    <row r="144" spans="1:20" ht="270" x14ac:dyDescent="0.25">
      <c r="A144">
        <v>3268</v>
      </c>
      <c r="B144" s="3" t="s">
        <v>3268</v>
      </c>
      <c r="C144" s="10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8308</v>
      </c>
      <c r="R144" t="s">
        <v>8309</v>
      </c>
      <c r="S144" s="20">
        <v>42590.90425925926</v>
      </c>
      <c r="T144" s="20">
        <v>42606.90425925926</v>
      </c>
    </row>
    <row r="145" spans="1:20" ht="225" x14ac:dyDescent="0.25">
      <c r="A145">
        <v>3272</v>
      </c>
      <c r="B145" s="3" t="s">
        <v>3272</v>
      </c>
      <c r="C145" s="10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8308</v>
      </c>
      <c r="R145" t="s">
        <v>8309</v>
      </c>
      <c r="S145" s="20">
        <v>42284.500104166669</v>
      </c>
      <c r="T145" s="20">
        <v>42314.541770833333</v>
      </c>
    </row>
    <row r="146" spans="1:20" ht="285" x14ac:dyDescent="0.25">
      <c r="A146">
        <v>3273</v>
      </c>
      <c r="B146" s="3" t="s">
        <v>3273</v>
      </c>
      <c r="C146" s="10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8308</v>
      </c>
      <c r="R146" t="s">
        <v>8309</v>
      </c>
      <c r="S146" s="20">
        <v>42611.801412037035</v>
      </c>
      <c r="T146" s="20">
        <v>42627.791666666672</v>
      </c>
    </row>
    <row r="147" spans="1:20" ht="270" x14ac:dyDescent="0.25">
      <c r="A147">
        <v>3274</v>
      </c>
      <c r="B147" s="3" t="s">
        <v>3274</v>
      </c>
      <c r="C147" s="10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8308</v>
      </c>
      <c r="R147" t="s">
        <v>8309</v>
      </c>
      <c r="S147" s="20">
        <v>42400.704537037032</v>
      </c>
      <c r="T147" s="20">
        <v>42444.875</v>
      </c>
    </row>
    <row r="148" spans="1:20" ht="285" x14ac:dyDescent="0.25">
      <c r="A148">
        <v>3275</v>
      </c>
      <c r="B148" s="3" t="s">
        <v>3275</v>
      </c>
      <c r="C148" s="10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8308</v>
      </c>
      <c r="R148" t="s">
        <v>8309</v>
      </c>
      <c r="S148" s="20">
        <v>42017.88045138889</v>
      </c>
      <c r="T148" s="20">
        <v>42044.1875</v>
      </c>
    </row>
    <row r="149" spans="1:20" ht="300" x14ac:dyDescent="0.25">
      <c r="A149">
        <v>3279</v>
      </c>
      <c r="B149" s="3" t="s">
        <v>3279</v>
      </c>
      <c r="C149" s="10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8308</v>
      </c>
      <c r="R149" t="s">
        <v>8309</v>
      </c>
      <c r="S149" s="20">
        <v>42431.102534722217</v>
      </c>
      <c r="T149" s="20">
        <v>42461.06086805556</v>
      </c>
    </row>
    <row r="150" spans="1:20" ht="330" x14ac:dyDescent="0.25">
      <c r="A150">
        <v>3280</v>
      </c>
      <c r="B150" s="3" t="s">
        <v>3280</v>
      </c>
      <c r="C150" s="10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8308</v>
      </c>
      <c r="R150" t="s">
        <v>8309</v>
      </c>
      <c r="S150" s="20">
        <v>42121.756921296299</v>
      </c>
      <c r="T150" s="20">
        <v>42156.208333333328</v>
      </c>
    </row>
    <row r="151" spans="1:20" ht="210" x14ac:dyDescent="0.25">
      <c r="A151">
        <v>3281</v>
      </c>
      <c r="B151" s="3" t="s">
        <v>3281</v>
      </c>
      <c r="C151" s="10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8308</v>
      </c>
      <c r="R151" t="s">
        <v>8309</v>
      </c>
      <c r="S151" s="20">
        <v>42219.019733796296</v>
      </c>
      <c r="T151" s="20">
        <v>42249.019733796296</v>
      </c>
    </row>
    <row r="152" spans="1:20" ht="300" x14ac:dyDescent="0.25">
      <c r="A152">
        <v>3282</v>
      </c>
      <c r="B152" s="3" t="s">
        <v>3282</v>
      </c>
      <c r="C152" s="10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8308</v>
      </c>
      <c r="R152" t="s">
        <v>8309</v>
      </c>
      <c r="S152" s="20">
        <v>42445.19430555556</v>
      </c>
      <c r="T152" s="20">
        <v>42489.19430555556</v>
      </c>
    </row>
    <row r="153" spans="1:20" ht="240" x14ac:dyDescent="0.25">
      <c r="A153">
        <v>3284</v>
      </c>
      <c r="B153" s="3" t="s">
        <v>3284</v>
      </c>
      <c r="C153" s="10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8308</v>
      </c>
      <c r="R153" t="s">
        <v>8309</v>
      </c>
      <c r="S153" s="20">
        <v>42380.884872685187</v>
      </c>
      <c r="T153" s="20">
        <v>42398.249305555553</v>
      </c>
    </row>
    <row r="154" spans="1:20" ht="60" x14ac:dyDescent="0.25">
      <c r="A154">
        <v>3285</v>
      </c>
      <c r="B154" s="3" t="s">
        <v>3285</v>
      </c>
      <c r="C154" s="10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8308</v>
      </c>
      <c r="R154" t="s">
        <v>8309</v>
      </c>
      <c r="S154" s="20">
        <v>42762.942430555559</v>
      </c>
      <c r="T154" s="20">
        <v>42794.208333333328</v>
      </c>
    </row>
    <row r="155" spans="1:20" ht="285" x14ac:dyDescent="0.25">
      <c r="A155">
        <v>3286</v>
      </c>
      <c r="B155" s="3" t="s">
        <v>3286</v>
      </c>
      <c r="C155" s="10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8308</v>
      </c>
      <c r="R155" t="s">
        <v>8309</v>
      </c>
      <c r="S155" s="20">
        <v>42567.840069444443</v>
      </c>
      <c r="T155" s="20">
        <v>42597.840069444443</v>
      </c>
    </row>
    <row r="156" spans="1:20" ht="285" x14ac:dyDescent="0.25">
      <c r="A156">
        <v>3291</v>
      </c>
      <c r="B156" s="3" t="s">
        <v>3291</v>
      </c>
      <c r="C156" s="10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8308</v>
      </c>
      <c r="R156" t="s">
        <v>8309</v>
      </c>
      <c r="S156" s="20">
        <v>42232.702546296292</v>
      </c>
      <c r="T156" s="20">
        <v>42264.165972222225</v>
      </c>
    </row>
    <row r="157" spans="1:20" ht="285" x14ac:dyDescent="0.25">
      <c r="A157">
        <v>3298</v>
      </c>
      <c r="B157" s="3" t="s">
        <v>3298</v>
      </c>
      <c r="C157" s="10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8308</v>
      </c>
      <c r="R157" t="s">
        <v>8309</v>
      </c>
      <c r="S157" s="20">
        <v>42239.957962962959</v>
      </c>
      <c r="T157" s="20">
        <v>42260</v>
      </c>
    </row>
    <row r="158" spans="1:20" ht="255" x14ac:dyDescent="0.25">
      <c r="A158">
        <v>3299</v>
      </c>
      <c r="B158" s="3" t="s">
        <v>3299</v>
      </c>
      <c r="C158" s="10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8308</v>
      </c>
      <c r="R158" t="s">
        <v>8309</v>
      </c>
      <c r="S158" s="20">
        <v>42261.917395833334</v>
      </c>
      <c r="T158" s="20">
        <v>42291.917395833334</v>
      </c>
    </row>
    <row r="159" spans="1:20" ht="255" x14ac:dyDescent="0.25">
      <c r="A159">
        <v>3300</v>
      </c>
      <c r="B159" s="3" t="s">
        <v>3300</v>
      </c>
      <c r="C159" s="10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8308</v>
      </c>
      <c r="R159" t="s">
        <v>8309</v>
      </c>
      <c r="S159" s="20">
        <v>42102.743773148148</v>
      </c>
      <c r="T159" s="20">
        <v>42123.743773148148</v>
      </c>
    </row>
    <row r="160" spans="1:20" ht="240" x14ac:dyDescent="0.25">
      <c r="A160">
        <v>3301</v>
      </c>
      <c r="B160" s="3" t="s">
        <v>3301</v>
      </c>
      <c r="C160" s="10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8308</v>
      </c>
      <c r="R160" t="s">
        <v>8309</v>
      </c>
      <c r="S160" s="20">
        <v>42538.73583333334</v>
      </c>
      <c r="T160" s="20">
        <v>42583.290972222225</v>
      </c>
    </row>
    <row r="161" spans="1:20" ht="255" x14ac:dyDescent="0.25">
      <c r="A161">
        <v>3303</v>
      </c>
      <c r="B161" s="3" t="s">
        <v>3303</v>
      </c>
      <c r="C161" s="10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8308</v>
      </c>
      <c r="R161" t="s">
        <v>8309</v>
      </c>
      <c r="S161" s="20">
        <v>42056.65143518518</v>
      </c>
      <c r="T161" s="20">
        <v>42091.609768518523</v>
      </c>
    </row>
    <row r="162" spans="1:20" ht="255" x14ac:dyDescent="0.25">
      <c r="A162">
        <v>3304</v>
      </c>
      <c r="B162" s="3" t="s">
        <v>3304</v>
      </c>
      <c r="C162" s="10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8308</v>
      </c>
      <c r="R162" t="s">
        <v>8309</v>
      </c>
      <c r="S162" s="20">
        <v>42696.624444444446</v>
      </c>
      <c r="T162" s="20">
        <v>42726.624444444446</v>
      </c>
    </row>
    <row r="163" spans="1:20" ht="285" x14ac:dyDescent="0.25">
      <c r="A163">
        <v>3305</v>
      </c>
      <c r="B163" s="3" t="s">
        <v>3305</v>
      </c>
      <c r="C163" s="10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8308</v>
      </c>
      <c r="R163" t="s">
        <v>8309</v>
      </c>
      <c r="S163" s="20">
        <v>42186.855879629627</v>
      </c>
      <c r="T163" s="20">
        <v>42216.855879629627</v>
      </c>
    </row>
    <row r="164" spans="1:20" ht="285" x14ac:dyDescent="0.25">
      <c r="A164">
        <v>3306</v>
      </c>
      <c r="B164" s="3" t="s">
        <v>3306</v>
      </c>
      <c r="C164" s="10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8308</v>
      </c>
      <c r="R164" t="s">
        <v>8309</v>
      </c>
      <c r="S164" s="20">
        <v>42493.219236111108</v>
      </c>
      <c r="T164" s="20">
        <v>42531.125</v>
      </c>
    </row>
    <row r="165" spans="1:20" ht="270" x14ac:dyDescent="0.25">
      <c r="A165">
        <v>3307</v>
      </c>
      <c r="B165" s="3" t="s">
        <v>3307</v>
      </c>
      <c r="C165" s="10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8308</v>
      </c>
      <c r="R165" t="s">
        <v>8309</v>
      </c>
      <c r="S165" s="20">
        <v>42475.057164351849</v>
      </c>
      <c r="T165" s="20">
        <v>42505.057164351849</v>
      </c>
    </row>
    <row r="166" spans="1:20" ht="255" x14ac:dyDescent="0.25">
      <c r="A166">
        <v>3308</v>
      </c>
      <c r="B166" s="3" t="s">
        <v>3308</v>
      </c>
      <c r="C166" s="10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8308</v>
      </c>
      <c r="R166" t="s">
        <v>8309</v>
      </c>
      <c r="S166" s="20">
        <v>42452.876909722225</v>
      </c>
      <c r="T166" s="20">
        <v>42473.876909722225</v>
      </c>
    </row>
    <row r="167" spans="1:20" ht="180" x14ac:dyDescent="0.25">
      <c r="A167">
        <v>3310</v>
      </c>
      <c r="B167" s="3" t="s">
        <v>3310</v>
      </c>
      <c r="C167" s="10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8308</v>
      </c>
      <c r="R167" t="s">
        <v>8309</v>
      </c>
      <c r="S167" s="20">
        <v>42253.928530092591</v>
      </c>
      <c r="T167" s="20">
        <v>42283.928530092591</v>
      </c>
    </row>
    <row r="168" spans="1:20" ht="255" x14ac:dyDescent="0.25">
      <c r="A168">
        <v>3311</v>
      </c>
      <c r="B168" s="3" t="s">
        <v>3311</v>
      </c>
      <c r="C168" s="10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8308</v>
      </c>
      <c r="R168" t="s">
        <v>8309</v>
      </c>
      <c r="S168" s="20">
        <v>42264.29178240741</v>
      </c>
      <c r="T168" s="20">
        <v>42294.29178240741</v>
      </c>
    </row>
    <row r="169" spans="1:20" ht="270" x14ac:dyDescent="0.25">
      <c r="A169">
        <v>3312</v>
      </c>
      <c r="B169" s="3" t="s">
        <v>3312</v>
      </c>
      <c r="C169" s="10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8308</v>
      </c>
      <c r="R169" t="s">
        <v>8309</v>
      </c>
      <c r="S169" s="20">
        <v>42664.809560185182</v>
      </c>
      <c r="T169" s="20">
        <v>42685.916666666672</v>
      </c>
    </row>
    <row r="170" spans="1:20" ht="255" x14ac:dyDescent="0.25">
      <c r="A170">
        <v>3313</v>
      </c>
      <c r="B170" s="3" t="s">
        <v>3313</v>
      </c>
      <c r="C170" s="10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8308</v>
      </c>
      <c r="R170" t="s">
        <v>8309</v>
      </c>
      <c r="S170" s="20">
        <v>42382.244409722218</v>
      </c>
      <c r="T170" s="20">
        <v>42396.041666666672</v>
      </c>
    </row>
    <row r="171" spans="1:20" ht="300" x14ac:dyDescent="0.25">
      <c r="A171">
        <v>3316</v>
      </c>
      <c r="B171" s="3" t="s">
        <v>3316</v>
      </c>
      <c r="C171" s="10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8308</v>
      </c>
      <c r="R171" t="s">
        <v>8309</v>
      </c>
      <c r="S171" s="20">
        <v>41826.871238425927</v>
      </c>
      <c r="T171" s="20">
        <v>41859.57916666667</v>
      </c>
    </row>
    <row r="172" spans="1:20" ht="240" x14ac:dyDescent="0.25">
      <c r="A172">
        <v>3317</v>
      </c>
      <c r="B172" s="3" t="s">
        <v>3317</v>
      </c>
      <c r="C172" s="10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8308</v>
      </c>
      <c r="R172" t="s">
        <v>8309</v>
      </c>
      <c r="S172" s="20">
        <v>42499.039629629624</v>
      </c>
      <c r="T172" s="20">
        <v>42529.039629629624</v>
      </c>
    </row>
    <row r="173" spans="1:20" ht="240" x14ac:dyDescent="0.25">
      <c r="A173">
        <v>3320</v>
      </c>
      <c r="B173" s="3" t="s">
        <v>3320</v>
      </c>
      <c r="C173" s="10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8308</v>
      </c>
      <c r="R173" t="s">
        <v>8309</v>
      </c>
      <c r="S173" s="20">
        <v>42513.045798611114</v>
      </c>
      <c r="T173" s="20">
        <v>42543.045798611114</v>
      </c>
    </row>
    <row r="174" spans="1:20" ht="300" x14ac:dyDescent="0.25">
      <c r="A174">
        <v>3321</v>
      </c>
      <c r="B174" s="3" t="s">
        <v>3321</v>
      </c>
      <c r="C174" s="10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8308</v>
      </c>
      <c r="R174" t="s">
        <v>8309</v>
      </c>
      <c r="S174" s="20">
        <v>41914.100289351853</v>
      </c>
      <c r="T174" s="20">
        <v>41928.165972222225</v>
      </c>
    </row>
    <row r="175" spans="1:20" ht="270" x14ac:dyDescent="0.25">
      <c r="A175">
        <v>3322</v>
      </c>
      <c r="B175" s="3" t="s">
        <v>3322</v>
      </c>
      <c r="C175" s="10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8308</v>
      </c>
      <c r="R175" t="s">
        <v>8309</v>
      </c>
      <c r="S175" s="20">
        <v>42521.010370370372</v>
      </c>
      <c r="T175" s="20">
        <v>42543.163194444445</v>
      </c>
    </row>
    <row r="176" spans="1:20" ht="285" x14ac:dyDescent="0.25">
      <c r="A176">
        <v>3326</v>
      </c>
      <c r="B176" s="3" t="s">
        <v>3326</v>
      </c>
      <c r="C176" s="10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8308</v>
      </c>
      <c r="R176" t="s">
        <v>8309</v>
      </c>
      <c r="S176" s="20">
        <v>42041.714178240742</v>
      </c>
      <c r="T176" s="20">
        <v>42071.67251157407</v>
      </c>
    </row>
    <row r="177" spans="1:20" ht="285" x14ac:dyDescent="0.25">
      <c r="A177">
        <v>3328</v>
      </c>
      <c r="B177" s="3" t="s">
        <v>3328</v>
      </c>
      <c r="C177" s="10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8308</v>
      </c>
      <c r="R177" t="s">
        <v>8309</v>
      </c>
      <c r="S177" s="20">
        <v>41822.57503472222</v>
      </c>
      <c r="T177" s="20">
        <v>41825.041666666664</v>
      </c>
    </row>
    <row r="178" spans="1:20" ht="270" x14ac:dyDescent="0.25">
      <c r="A178">
        <v>3331</v>
      </c>
      <c r="B178" s="3" t="s">
        <v>3331</v>
      </c>
      <c r="C178" s="10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8308</v>
      </c>
      <c r="R178" t="s">
        <v>8309</v>
      </c>
      <c r="S178" s="20">
        <v>42248.697754629626</v>
      </c>
      <c r="T178" s="20">
        <v>42283.697754629626</v>
      </c>
    </row>
    <row r="179" spans="1:20" ht="285" x14ac:dyDescent="0.25">
      <c r="A179">
        <v>3332</v>
      </c>
      <c r="B179" s="3" t="s">
        <v>3332</v>
      </c>
      <c r="C179" s="10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8308</v>
      </c>
      <c r="R179" t="s">
        <v>8309</v>
      </c>
      <c r="S179" s="20">
        <v>41809.860300925924</v>
      </c>
      <c r="T179" s="20">
        <v>41839.860300925924</v>
      </c>
    </row>
    <row r="180" spans="1:20" ht="285" x14ac:dyDescent="0.25">
      <c r="A180">
        <v>3333</v>
      </c>
      <c r="B180" s="3" t="s">
        <v>3333</v>
      </c>
      <c r="C180" s="10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8308</v>
      </c>
      <c r="R180" t="s">
        <v>8309</v>
      </c>
      <c r="S180" s="20">
        <v>42148.676851851851</v>
      </c>
      <c r="T180" s="20">
        <v>42170.676851851851</v>
      </c>
    </row>
    <row r="181" spans="1:20" ht="195" x14ac:dyDescent="0.25">
      <c r="A181">
        <v>3334</v>
      </c>
      <c r="B181" s="3" t="s">
        <v>3334</v>
      </c>
      <c r="C181" s="10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8308</v>
      </c>
      <c r="R181" t="s">
        <v>8309</v>
      </c>
      <c r="S181" s="20">
        <v>42185.521087962959</v>
      </c>
      <c r="T181" s="20">
        <v>42215.521087962959</v>
      </c>
    </row>
    <row r="182" spans="1:20" ht="195" x14ac:dyDescent="0.25">
      <c r="A182">
        <v>3338</v>
      </c>
      <c r="B182" s="3" t="s">
        <v>3338</v>
      </c>
      <c r="C182" s="10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8308</v>
      </c>
      <c r="R182" t="s">
        <v>8309</v>
      </c>
      <c r="S182" s="20">
        <v>42769.574999999997</v>
      </c>
      <c r="T182" s="20">
        <v>42790.574999999997</v>
      </c>
    </row>
    <row r="183" spans="1:20" ht="210" x14ac:dyDescent="0.25">
      <c r="A183">
        <v>3339</v>
      </c>
      <c r="B183" s="3" t="s">
        <v>3339</v>
      </c>
      <c r="C183" s="10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8308</v>
      </c>
      <c r="R183" t="s">
        <v>8309</v>
      </c>
      <c r="S183" s="20">
        <v>42549.665717592594</v>
      </c>
      <c r="T183" s="20">
        <v>42579.665717592594</v>
      </c>
    </row>
    <row r="184" spans="1:20" ht="300" x14ac:dyDescent="0.25">
      <c r="A184">
        <v>3340</v>
      </c>
      <c r="B184" s="3" t="s">
        <v>3340</v>
      </c>
      <c r="C184" s="10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8308</v>
      </c>
      <c r="R184" t="s">
        <v>8309</v>
      </c>
      <c r="S184" s="20">
        <v>42685.974004629628</v>
      </c>
      <c r="T184" s="20">
        <v>42710.974004629628</v>
      </c>
    </row>
    <row r="185" spans="1:20" ht="210" x14ac:dyDescent="0.25">
      <c r="A185">
        <v>3342</v>
      </c>
      <c r="B185" s="3" t="s">
        <v>3342</v>
      </c>
      <c r="C185" s="10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8308</v>
      </c>
      <c r="R185" t="s">
        <v>8309</v>
      </c>
      <c r="S185" s="20">
        <v>42062.296412037031</v>
      </c>
      <c r="T185" s="20">
        <v>42095.207638888889</v>
      </c>
    </row>
    <row r="186" spans="1:20" ht="270" x14ac:dyDescent="0.25">
      <c r="A186">
        <v>3344</v>
      </c>
      <c r="B186" s="3" t="s">
        <v>3344</v>
      </c>
      <c r="C186" s="10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8308</v>
      </c>
      <c r="R186" t="s">
        <v>8309</v>
      </c>
      <c r="S186" s="20">
        <v>41851.200150462959</v>
      </c>
      <c r="T186" s="20">
        <v>41881.200150462959</v>
      </c>
    </row>
    <row r="187" spans="1:20" ht="285" x14ac:dyDescent="0.25">
      <c r="A187">
        <v>3345</v>
      </c>
      <c r="B187" s="3" t="s">
        <v>3345</v>
      </c>
      <c r="C187" s="10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8308</v>
      </c>
      <c r="R187" t="s">
        <v>8309</v>
      </c>
      <c r="S187" s="20">
        <v>42053.106111111112</v>
      </c>
      <c r="T187" s="20">
        <v>42112.025694444441</v>
      </c>
    </row>
    <row r="188" spans="1:20" ht="240" x14ac:dyDescent="0.25">
      <c r="A188">
        <v>3346</v>
      </c>
      <c r="B188" s="3" t="s">
        <v>3346</v>
      </c>
      <c r="C188" s="10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8308</v>
      </c>
      <c r="R188" t="s">
        <v>8309</v>
      </c>
      <c r="S188" s="20">
        <v>42054.024421296301</v>
      </c>
      <c r="T188" s="20">
        <v>42061.024421296301</v>
      </c>
    </row>
    <row r="189" spans="1:20" ht="285" x14ac:dyDescent="0.25">
      <c r="A189">
        <v>3348</v>
      </c>
      <c r="B189" s="3" t="s">
        <v>3266</v>
      </c>
      <c r="C189" s="10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8308</v>
      </c>
      <c r="R189" t="s">
        <v>8309</v>
      </c>
      <c r="S189" s="20">
        <v>42466.558796296296</v>
      </c>
      <c r="T189" s="20">
        <v>42490.165972222225</v>
      </c>
    </row>
    <row r="190" spans="1:20" ht="270" x14ac:dyDescent="0.25">
      <c r="A190">
        <v>3349</v>
      </c>
      <c r="B190" s="3" t="s">
        <v>3348</v>
      </c>
      <c r="C190" s="10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8308</v>
      </c>
      <c r="R190" t="s">
        <v>8309</v>
      </c>
      <c r="S190" s="20">
        <v>42513.110787037032</v>
      </c>
      <c r="T190" s="20">
        <v>42534.708333333328</v>
      </c>
    </row>
    <row r="191" spans="1:20" ht="210" x14ac:dyDescent="0.25">
      <c r="A191">
        <v>3354</v>
      </c>
      <c r="B191" s="3" t="s">
        <v>3353</v>
      </c>
      <c r="C191" s="10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8308</v>
      </c>
      <c r="R191" t="s">
        <v>8309</v>
      </c>
      <c r="S191" s="20">
        <v>42270.7269212963</v>
      </c>
      <c r="T191" s="20">
        <v>42306.167361111111</v>
      </c>
    </row>
    <row r="192" spans="1:20" ht="255" x14ac:dyDescent="0.25">
      <c r="A192">
        <v>3358</v>
      </c>
      <c r="B192" s="3" t="s">
        <v>3357</v>
      </c>
      <c r="C192" s="10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8308</v>
      </c>
      <c r="R192" t="s">
        <v>8309</v>
      </c>
      <c r="S192" s="20">
        <v>41932.311099537037</v>
      </c>
      <c r="T192" s="20">
        <v>41962.352766203709</v>
      </c>
    </row>
    <row r="193" spans="1:20" ht="210" x14ac:dyDescent="0.25">
      <c r="A193">
        <v>3359</v>
      </c>
      <c r="B193" s="3" t="s">
        <v>3358</v>
      </c>
      <c r="C193" s="10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8308</v>
      </c>
      <c r="R193" t="s">
        <v>8309</v>
      </c>
      <c r="S193" s="20">
        <v>42746.057106481487</v>
      </c>
      <c r="T193" s="20">
        <v>42791.057106481487</v>
      </c>
    </row>
    <row r="194" spans="1:20" ht="270" x14ac:dyDescent="0.25">
      <c r="A194">
        <v>3361</v>
      </c>
      <c r="B194" s="3" t="s">
        <v>3360</v>
      </c>
      <c r="C194" s="10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8308</v>
      </c>
      <c r="R194" t="s">
        <v>8309</v>
      </c>
      <c r="S194" s="20">
        <v>41866.025347222225</v>
      </c>
      <c r="T194" s="20">
        <v>41883.665972222225</v>
      </c>
    </row>
    <row r="195" spans="1:20" ht="240" x14ac:dyDescent="0.25">
      <c r="A195">
        <v>3362</v>
      </c>
      <c r="B195" s="3" t="s">
        <v>3361</v>
      </c>
      <c r="C195" s="10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8308</v>
      </c>
      <c r="R195" t="s">
        <v>8309</v>
      </c>
      <c r="S195" s="20">
        <v>42056.091631944444</v>
      </c>
      <c r="T195" s="20">
        <v>42070.204861111109</v>
      </c>
    </row>
    <row r="196" spans="1:20" ht="255" x14ac:dyDescent="0.25">
      <c r="A196">
        <v>3363</v>
      </c>
      <c r="B196" s="3" t="s">
        <v>3362</v>
      </c>
      <c r="C196" s="10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8308</v>
      </c>
      <c r="R196" t="s">
        <v>8309</v>
      </c>
      <c r="S196" s="20">
        <v>41851.771354166667</v>
      </c>
      <c r="T196" s="20">
        <v>41870.666666666664</v>
      </c>
    </row>
    <row r="197" spans="1:20" ht="285" x14ac:dyDescent="0.25">
      <c r="A197">
        <v>3365</v>
      </c>
      <c r="B197" s="3" t="s">
        <v>3364</v>
      </c>
      <c r="C197" s="10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8308</v>
      </c>
      <c r="R197" t="s">
        <v>8309</v>
      </c>
      <c r="S197" s="20">
        <v>42321.101759259262</v>
      </c>
      <c r="T197" s="20">
        <v>42351.101759259262</v>
      </c>
    </row>
    <row r="198" spans="1:20" ht="270" x14ac:dyDescent="0.25">
      <c r="A198">
        <v>3366</v>
      </c>
      <c r="B198" s="3" t="s">
        <v>3365</v>
      </c>
      <c r="C198" s="10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8308</v>
      </c>
      <c r="R198" t="s">
        <v>8309</v>
      </c>
      <c r="S198" s="20">
        <v>42107.067557870367</v>
      </c>
      <c r="T198" s="20">
        <v>42137.067557870367</v>
      </c>
    </row>
    <row r="199" spans="1:20" ht="225" x14ac:dyDescent="0.25">
      <c r="A199">
        <v>3368</v>
      </c>
      <c r="B199" s="3" t="s">
        <v>3367</v>
      </c>
      <c r="C199" s="10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8308</v>
      </c>
      <c r="R199" t="s">
        <v>8309</v>
      </c>
      <c r="S199" s="20">
        <v>41969.199756944443</v>
      </c>
      <c r="T199" s="20">
        <v>42005.208333333328</v>
      </c>
    </row>
    <row r="200" spans="1:20" ht="150" x14ac:dyDescent="0.25">
      <c r="A200">
        <v>3370</v>
      </c>
      <c r="B200" s="3" t="s">
        <v>3369</v>
      </c>
      <c r="C200" s="10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8308</v>
      </c>
      <c r="R200" t="s">
        <v>8309</v>
      </c>
      <c r="S200" s="20">
        <v>42690.334317129629</v>
      </c>
      <c r="T200" s="20">
        <v>42721.333333333328</v>
      </c>
    </row>
    <row r="201" spans="1:20" ht="210" x14ac:dyDescent="0.25">
      <c r="A201">
        <v>3371</v>
      </c>
      <c r="B201" s="3" t="s">
        <v>3370</v>
      </c>
      <c r="C201" s="10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8308</v>
      </c>
      <c r="R201" t="s">
        <v>8309</v>
      </c>
      <c r="S201" s="20">
        <v>42312.874594907407</v>
      </c>
      <c r="T201" s="20">
        <v>42340.874594907407</v>
      </c>
    </row>
    <row r="202" spans="1:20" ht="240" x14ac:dyDescent="0.25">
      <c r="A202">
        <v>3372</v>
      </c>
      <c r="B202" s="3" t="s">
        <v>3371</v>
      </c>
      <c r="C202" s="10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8308</v>
      </c>
      <c r="R202" t="s">
        <v>8309</v>
      </c>
      <c r="S202" s="20">
        <v>41855.548101851848</v>
      </c>
      <c r="T202" s="20">
        <v>41876.207638888889</v>
      </c>
    </row>
    <row r="203" spans="1:20" ht="255" x14ac:dyDescent="0.25">
      <c r="A203">
        <v>3376</v>
      </c>
      <c r="B203" s="3" t="s">
        <v>3375</v>
      </c>
      <c r="C203" s="10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8308</v>
      </c>
      <c r="R203" t="s">
        <v>8309</v>
      </c>
      <c r="S203" s="20">
        <v>42059.701319444444</v>
      </c>
      <c r="T203" s="20">
        <v>42119.659652777773</v>
      </c>
    </row>
    <row r="204" spans="1:20" ht="270" x14ac:dyDescent="0.25">
      <c r="A204">
        <v>3380</v>
      </c>
      <c r="B204" s="3" t="s">
        <v>3379</v>
      </c>
      <c r="C204" s="10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8308</v>
      </c>
      <c r="R204" t="s">
        <v>8309</v>
      </c>
      <c r="S204" s="20">
        <v>41937.95344907407</v>
      </c>
      <c r="T204" s="20">
        <v>41972.995115740734</v>
      </c>
    </row>
    <row r="205" spans="1:20" ht="255" x14ac:dyDescent="0.25">
      <c r="A205">
        <v>3381</v>
      </c>
      <c r="B205" s="3" t="s">
        <v>3380</v>
      </c>
      <c r="C205" s="10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8308</v>
      </c>
      <c r="R205" t="s">
        <v>8309</v>
      </c>
      <c r="S205" s="20">
        <v>42044.184988425928</v>
      </c>
      <c r="T205" s="20">
        <v>42074.143321759257</v>
      </c>
    </row>
    <row r="206" spans="1:20" ht="285" x14ac:dyDescent="0.25">
      <c r="A206">
        <v>3383</v>
      </c>
      <c r="B206" s="3" t="s">
        <v>3382</v>
      </c>
      <c r="C206" s="10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8308</v>
      </c>
      <c r="R206" t="s">
        <v>8309</v>
      </c>
      <c r="S206" s="20">
        <v>42524.782638888893</v>
      </c>
      <c r="T206" s="20">
        <v>42544.782638888893</v>
      </c>
    </row>
    <row r="207" spans="1:20" ht="300" x14ac:dyDescent="0.25">
      <c r="A207">
        <v>3384</v>
      </c>
      <c r="B207" s="3" t="s">
        <v>3383</v>
      </c>
      <c r="C207" s="10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8308</v>
      </c>
      <c r="R207" t="s">
        <v>8309</v>
      </c>
      <c r="S207" s="20">
        <v>42292.087592592594</v>
      </c>
      <c r="T207" s="20">
        <v>42329.125</v>
      </c>
    </row>
    <row r="208" spans="1:20" ht="270" x14ac:dyDescent="0.25">
      <c r="A208">
        <v>3385</v>
      </c>
      <c r="B208" s="3" t="s">
        <v>3384</v>
      </c>
      <c r="C208" s="10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8308</v>
      </c>
      <c r="R208" t="s">
        <v>8309</v>
      </c>
      <c r="S208" s="20">
        <v>41953.8675</v>
      </c>
      <c r="T208" s="20">
        <v>41983.8675</v>
      </c>
    </row>
    <row r="209" spans="1:20" ht="285" x14ac:dyDescent="0.25">
      <c r="A209">
        <v>3386</v>
      </c>
      <c r="B209" s="3" t="s">
        <v>3385</v>
      </c>
      <c r="C209" s="10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8308</v>
      </c>
      <c r="R209" t="s">
        <v>8309</v>
      </c>
      <c r="S209" s="20">
        <v>41946.644745370373</v>
      </c>
      <c r="T209" s="20">
        <v>41976.644745370373</v>
      </c>
    </row>
    <row r="210" spans="1:20" ht="285" x14ac:dyDescent="0.25">
      <c r="A210">
        <v>3387</v>
      </c>
      <c r="B210" s="3" t="s">
        <v>3386</v>
      </c>
      <c r="C210" s="10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8308</v>
      </c>
      <c r="R210" t="s">
        <v>8309</v>
      </c>
      <c r="S210" s="20">
        <v>41947.762592592589</v>
      </c>
      <c r="T210" s="20">
        <v>41987.762592592597</v>
      </c>
    </row>
    <row r="211" spans="1:20" ht="225" x14ac:dyDescent="0.25">
      <c r="A211">
        <v>3389</v>
      </c>
      <c r="B211" s="3" t="s">
        <v>3388</v>
      </c>
      <c r="C211" s="10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8308</v>
      </c>
      <c r="R211" t="s">
        <v>8309</v>
      </c>
      <c r="S211" s="20">
        <v>42494.563449074078</v>
      </c>
      <c r="T211" s="20">
        <v>42524.563449074078</v>
      </c>
    </row>
    <row r="212" spans="1:20" ht="300" x14ac:dyDescent="0.25">
      <c r="A212">
        <v>3390</v>
      </c>
      <c r="B212" s="3" t="s">
        <v>3389</v>
      </c>
      <c r="C212" s="10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8308</v>
      </c>
      <c r="R212" t="s">
        <v>8309</v>
      </c>
      <c r="S212" s="20">
        <v>41815.774826388886</v>
      </c>
      <c r="T212" s="20">
        <v>41830.774826388886</v>
      </c>
    </row>
    <row r="213" spans="1:20" ht="285" x14ac:dyDescent="0.25">
      <c r="A213">
        <v>3391</v>
      </c>
      <c r="B213" s="3" t="s">
        <v>3390</v>
      </c>
      <c r="C213" s="10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8308</v>
      </c>
      <c r="R213" t="s">
        <v>8309</v>
      </c>
      <c r="S213" s="20">
        <v>41830.545694444445</v>
      </c>
      <c r="T213" s="20">
        <v>41859.936111111114</v>
      </c>
    </row>
    <row r="214" spans="1:20" ht="255" x14ac:dyDescent="0.25">
      <c r="A214">
        <v>3393</v>
      </c>
      <c r="B214" s="3" t="s">
        <v>3392</v>
      </c>
      <c r="C214" s="10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8308</v>
      </c>
      <c r="R214" t="s">
        <v>8309</v>
      </c>
      <c r="S214" s="20">
        <v>41923.921643518523</v>
      </c>
      <c r="T214" s="20">
        <v>41949.031944444447</v>
      </c>
    </row>
    <row r="215" spans="1:20" ht="240" x14ac:dyDescent="0.25">
      <c r="A215">
        <v>3396</v>
      </c>
      <c r="B215" s="3" t="s">
        <v>3395</v>
      </c>
      <c r="C215" s="10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8308</v>
      </c>
      <c r="R215" t="s">
        <v>8309</v>
      </c>
      <c r="S215" s="20">
        <v>41764.44663194444</v>
      </c>
      <c r="T215" s="20">
        <v>41791.165972222225</v>
      </c>
    </row>
    <row r="216" spans="1:20" ht="315" x14ac:dyDescent="0.25">
      <c r="A216">
        <v>3398</v>
      </c>
      <c r="B216" s="3" t="s">
        <v>3397</v>
      </c>
      <c r="C216" s="10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8308</v>
      </c>
      <c r="R216" t="s">
        <v>8309</v>
      </c>
      <c r="S216" s="20">
        <v>41941.75203703704</v>
      </c>
      <c r="T216" s="20">
        <v>41964.708333333328</v>
      </c>
    </row>
    <row r="217" spans="1:20" ht="285" x14ac:dyDescent="0.25">
      <c r="A217">
        <v>3400</v>
      </c>
      <c r="B217" s="3" t="s">
        <v>3399</v>
      </c>
      <c r="C217" s="10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8308</v>
      </c>
      <c r="R217" t="s">
        <v>8309</v>
      </c>
      <c r="S217" s="20">
        <v>41834.953865740739</v>
      </c>
      <c r="T217" s="20">
        <v>41879.953865740739</v>
      </c>
    </row>
    <row r="218" spans="1:20" ht="255" x14ac:dyDescent="0.25">
      <c r="A218">
        <v>3402</v>
      </c>
      <c r="B218" s="3" t="s">
        <v>3401</v>
      </c>
      <c r="C218" s="10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8308</v>
      </c>
      <c r="R218" t="s">
        <v>8309</v>
      </c>
      <c r="S218" s="20">
        <v>42290.61855324074</v>
      </c>
      <c r="T218" s="20">
        <v>42320.104861111111</v>
      </c>
    </row>
    <row r="219" spans="1:20" ht="315" x14ac:dyDescent="0.25">
      <c r="A219">
        <v>3404</v>
      </c>
      <c r="B219" s="3" t="s">
        <v>3403</v>
      </c>
      <c r="C219" s="10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8308</v>
      </c>
      <c r="R219" t="s">
        <v>8309</v>
      </c>
      <c r="S219" s="20">
        <v>42152.503495370373</v>
      </c>
      <c r="T219" s="20">
        <v>42172.503495370373</v>
      </c>
    </row>
    <row r="220" spans="1:20" ht="210" x14ac:dyDescent="0.25">
      <c r="A220">
        <v>3406</v>
      </c>
      <c r="B220" s="3" t="s">
        <v>3405</v>
      </c>
      <c r="C220" s="10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8308</v>
      </c>
      <c r="R220" t="s">
        <v>8309</v>
      </c>
      <c r="S220" s="20">
        <v>41791.492777777778</v>
      </c>
      <c r="T220" s="20">
        <v>41836.492777777778</v>
      </c>
    </row>
    <row r="221" spans="1:20" ht="270" x14ac:dyDescent="0.25">
      <c r="A221">
        <v>3408</v>
      </c>
      <c r="B221" s="3" t="s">
        <v>3407</v>
      </c>
      <c r="C221" s="10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8308</v>
      </c>
      <c r="R221" t="s">
        <v>8309</v>
      </c>
      <c r="S221" s="20">
        <v>41808.991944444446</v>
      </c>
      <c r="T221" s="20">
        <v>41838.991944444446</v>
      </c>
    </row>
    <row r="222" spans="1:20" ht="240" x14ac:dyDescent="0.25">
      <c r="A222">
        <v>3410</v>
      </c>
      <c r="B222" s="3" t="s">
        <v>3409</v>
      </c>
      <c r="C222" s="10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8308</v>
      </c>
      <c r="R222" t="s">
        <v>8309</v>
      </c>
      <c r="S222" s="20">
        <v>42500.041550925926</v>
      </c>
      <c r="T222" s="20">
        <v>42527.291666666672</v>
      </c>
    </row>
    <row r="223" spans="1:20" ht="285" x14ac:dyDescent="0.25">
      <c r="A223">
        <v>3411</v>
      </c>
      <c r="B223" s="3" t="s">
        <v>3410</v>
      </c>
      <c r="C223" s="10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8308</v>
      </c>
      <c r="R223" t="s">
        <v>8309</v>
      </c>
      <c r="S223" s="20">
        <v>42265.022824074069</v>
      </c>
      <c r="T223" s="20">
        <v>42285.022824074069</v>
      </c>
    </row>
    <row r="224" spans="1:20" ht="300" x14ac:dyDescent="0.25">
      <c r="A224">
        <v>3413</v>
      </c>
      <c r="B224" s="3" t="s">
        <v>3412</v>
      </c>
      <c r="C224" s="10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8308</v>
      </c>
      <c r="R224" t="s">
        <v>8309</v>
      </c>
      <c r="S224" s="20">
        <v>42053.733078703706</v>
      </c>
      <c r="T224" s="20">
        <v>42063.207638888889</v>
      </c>
    </row>
    <row r="225" spans="1:20" ht="255" x14ac:dyDescent="0.25">
      <c r="A225">
        <v>3414</v>
      </c>
      <c r="B225" s="3" t="s">
        <v>3413</v>
      </c>
      <c r="C225" s="10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8308</v>
      </c>
      <c r="R225" t="s">
        <v>8309</v>
      </c>
      <c r="S225" s="20">
        <v>42675.832465277781</v>
      </c>
      <c r="T225" s="20">
        <v>42705.332638888889</v>
      </c>
    </row>
    <row r="226" spans="1:20" ht="195" x14ac:dyDescent="0.25">
      <c r="A226">
        <v>3415</v>
      </c>
      <c r="B226" s="3" t="s">
        <v>3414</v>
      </c>
      <c r="C226" s="10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8308</v>
      </c>
      <c r="R226" t="s">
        <v>8309</v>
      </c>
      <c r="S226" s="20">
        <v>42467.144166666665</v>
      </c>
      <c r="T226" s="20">
        <v>42477.979166666672</v>
      </c>
    </row>
    <row r="227" spans="1:20" ht="270" x14ac:dyDescent="0.25">
      <c r="A227">
        <v>3417</v>
      </c>
      <c r="B227" s="3" t="s">
        <v>3416</v>
      </c>
      <c r="C227" s="10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8308</v>
      </c>
      <c r="R227" t="s">
        <v>8309</v>
      </c>
      <c r="S227" s="20">
        <v>41894.91375</v>
      </c>
      <c r="T227" s="20">
        <v>41938.029861111114</v>
      </c>
    </row>
    <row r="228" spans="1:20" ht="285" x14ac:dyDescent="0.25">
      <c r="A228">
        <v>3418</v>
      </c>
      <c r="B228" s="3" t="s">
        <v>3417</v>
      </c>
      <c r="C228" s="10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8308</v>
      </c>
      <c r="R228" t="s">
        <v>8309</v>
      </c>
      <c r="S228" s="20">
        <v>41752.83457175926</v>
      </c>
      <c r="T228" s="20">
        <v>41782.83457175926</v>
      </c>
    </row>
    <row r="229" spans="1:20" ht="255" x14ac:dyDescent="0.25">
      <c r="A229">
        <v>3421</v>
      </c>
      <c r="B229" s="3" t="s">
        <v>3420</v>
      </c>
      <c r="C229" s="10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8308</v>
      </c>
      <c r="R229" t="s">
        <v>8309</v>
      </c>
      <c r="S229" s="20">
        <v>42037.791238425925</v>
      </c>
      <c r="T229" s="20">
        <v>42067.791238425925</v>
      </c>
    </row>
    <row r="230" spans="1:20" ht="255" x14ac:dyDescent="0.25">
      <c r="A230">
        <v>3423</v>
      </c>
      <c r="B230" s="3" t="s">
        <v>3422</v>
      </c>
      <c r="C230" s="10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8308</v>
      </c>
      <c r="R230" t="s">
        <v>8309</v>
      </c>
      <c r="S230" s="20">
        <v>42088.911354166667</v>
      </c>
      <c r="T230" s="20">
        <v>42118.911354166667</v>
      </c>
    </row>
    <row r="231" spans="1:20" ht="270" x14ac:dyDescent="0.25">
      <c r="A231">
        <v>3424</v>
      </c>
      <c r="B231" s="3" t="s">
        <v>3423</v>
      </c>
      <c r="C231" s="10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8308</v>
      </c>
      <c r="R231" t="s">
        <v>8309</v>
      </c>
      <c r="S231" s="20">
        <v>42018.676898148144</v>
      </c>
      <c r="T231" s="20">
        <v>42040.290972222225</v>
      </c>
    </row>
    <row r="232" spans="1:20" ht="285" x14ac:dyDescent="0.25">
      <c r="A232">
        <v>3425</v>
      </c>
      <c r="B232" s="3" t="s">
        <v>3424</v>
      </c>
      <c r="C232" s="10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8308</v>
      </c>
      <c r="R232" t="s">
        <v>8309</v>
      </c>
      <c r="S232" s="20">
        <v>41884.617314814815</v>
      </c>
      <c r="T232" s="20">
        <v>41916.617314814815</v>
      </c>
    </row>
    <row r="233" spans="1:20" ht="255" x14ac:dyDescent="0.25">
      <c r="A233">
        <v>3426</v>
      </c>
      <c r="B233" s="3" t="s">
        <v>3425</v>
      </c>
      <c r="C233" s="10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8308</v>
      </c>
      <c r="R233" t="s">
        <v>8309</v>
      </c>
      <c r="S233" s="20">
        <v>41884.056747685187</v>
      </c>
      <c r="T233" s="20">
        <v>41903.083333333336</v>
      </c>
    </row>
    <row r="234" spans="1:20" ht="255" x14ac:dyDescent="0.25">
      <c r="A234">
        <v>3431</v>
      </c>
      <c r="B234" s="3" t="s">
        <v>3430</v>
      </c>
      <c r="C234" s="10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8308</v>
      </c>
      <c r="R234" t="s">
        <v>8309</v>
      </c>
      <c r="S234" s="20">
        <v>41839.730937500004</v>
      </c>
      <c r="T234" s="20">
        <v>41869.730937500004</v>
      </c>
    </row>
    <row r="235" spans="1:20" ht="240" x14ac:dyDescent="0.25">
      <c r="A235">
        <v>3432</v>
      </c>
      <c r="B235" s="3" t="s">
        <v>3431</v>
      </c>
      <c r="C235" s="10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8308</v>
      </c>
      <c r="R235" t="s">
        <v>8309</v>
      </c>
      <c r="S235" s="20">
        <v>42380.581180555557</v>
      </c>
      <c r="T235" s="20">
        <v>42405.916666666672</v>
      </c>
    </row>
    <row r="236" spans="1:20" ht="180" x14ac:dyDescent="0.25">
      <c r="A236">
        <v>3433</v>
      </c>
      <c r="B236" s="3" t="s">
        <v>3432</v>
      </c>
      <c r="C236" s="10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8308</v>
      </c>
      <c r="R236" t="s">
        <v>8309</v>
      </c>
      <c r="S236" s="20">
        <v>41776.063136574077</v>
      </c>
      <c r="T236" s="20">
        <v>41807.125</v>
      </c>
    </row>
    <row r="237" spans="1:20" ht="315" x14ac:dyDescent="0.25">
      <c r="A237">
        <v>3434</v>
      </c>
      <c r="B237" s="3" t="s">
        <v>3433</v>
      </c>
      <c r="C237" s="10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8308</v>
      </c>
      <c r="R237" t="s">
        <v>8309</v>
      </c>
      <c r="S237" s="20">
        <v>41800.380428240744</v>
      </c>
      <c r="T237" s="20">
        <v>41830.380428240744</v>
      </c>
    </row>
    <row r="238" spans="1:20" ht="285" x14ac:dyDescent="0.25">
      <c r="A238">
        <v>3435</v>
      </c>
      <c r="B238" s="3" t="s">
        <v>3434</v>
      </c>
      <c r="C238" s="10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8308</v>
      </c>
      <c r="R238" t="s">
        <v>8309</v>
      </c>
      <c r="S238" s="20">
        <v>42572.61681712963</v>
      </c>
      <c r="T238" s="20">
        <v>42589.125</v>
      </c>
    </row>
    <row r="239" spans="1:20" ht="255" x14ac:dyDescent="0.25">
      <c r="A239">
        <v>3436</v>
      </c>
      <c r="B239" s="3" t="s">
        <v>3435</v>
      </c>
      <c r="C239" s="10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8308</v>
      </c>
      <c r="R239" t="s">
        <v>8309</v>
      </c>
      <c r="S239" s="20">
        <v>41851.541585648149</v>
      </c>
      <c r="T239" s="20">
        <v>41872.686111111114</v>
      </c>
    </row>
    <row r="240" spans="1:20" ht="300" x14ac:dyDescent="0.25">
      <c r="A240">
        <v>3437</v>
      </c>
      <c r="B240" s="3" t="s">
        <v>3436</v>
      </c>
      <c r="C240" s="10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8308</v>
      </c>
      <c r="R240" t="s">
        <v>8309</v>
      </c>
      <c r="S240" s="20">
        <v>42205.710879629631</v>
      </c>
      <c r="T240" s="20">
        <v>42235.710879629631</v>
      </c>
    </row>
    <row r="241" spans="1:20" ht="180" x14ac:dyDescent="0.25">
      <c r="A241">
        <v>3439</v>
      </c>
      <c r="B241" s="3" t="s">
        <v>3438</v>
      </c>
      <c r="C241" s="10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8308</v>
      </c>
      <c r="R241" t="s">
        <v>8309</v>
      </c>
      <c r="S241" s="20">
        <v>42374.911226851851</v>
      </c>
      <c r="T241" s="20">
        <v>42388.207638888889</v>
      </c>
    </row>
    <row r="242" spans="1:20" ht="270" x14ac:dyDescent="0.25">
      <c r="A242">
        <v>3440</v>
      </c>
      <c r="B242" s="3" t="s">
        <v>3439</v>
      </c>
      <c r="C242" s="10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8308</v>
      </c>
      <c r="R242" t="s">
        <v>8309</v>
      </c>
      <c r="S242" s="20">
        <v>41809.12300925926</v>
      </c>
      <c r="T242" s="20">
        <v>41831.677083333336</v>
      </c>
    </row>
    <row r="243" spans="1:20" ht="255" x14ac:dyDescent="0.25">
      <c r="A243">
        <v>3441</v>
      </c>
      <c r="B243" s="3" t="s">
        <v>3440</v>
      </c>
      <c r="C243" s="10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8308</v>
      </c>
      <c r="R243" t="s">
        <v>8309</v>
      </c>
      <c r="S243" s="20">
        <v>42294.429641203707</v>
      </c>
      <c r="T243" s="20">
        <v>42321.845138888893</v>
      </c>
    </row>
    <row r="244" spans="1:20" ht="300" x14ac:dyDescent="0.25">
      <c r="A244">
        <v>3442</v>
      </c>
      <c r="B244" s="3" t="s">
        <v>3441</v>
      </c>
      <c r="C244" s="10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8308</v>
      </c>
      <c r="R244" t="s">
        <v>8309</v>
      </c>
      <c r="S244" s="20">
        <v>42124.841111111105</v>
      </c>
      <c r="T244" s="20">
        <v>42154.841111111105</v>
      </c>
    </row>
    <row r="245" spans="1:20" ht="285" x14ac:dyDescent="0.25">
      <c r="A245">
        <v>3443</v>
      </c>
      <c r="B245" s="3" t="s">
        <v>3442</v>
      </c>
      <c r="C245" s="10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8308</v>
      </c>
      <c r="R245" t="s">
        <v>8309</v>
      </c>
      <c r="S245" s="20">
        <v>41861.524837962963</v>
      </c>
      <c r="T245" s="20">
        <v>41891.524837962963</v>
      </c>
    </row>
    <row r="246" spans="1:20" ht="150" x14ac:dyDescent="0.25">
      <c r="A246">
        <v>3447</v>
      </c>
      <c r="B246" s="3" t="s">
        <v>3446</v>
      </c>
      <c r="C246" s="10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8308</v>
      </c>
      <c r="R246" t="s">
        <v>8309</v>
      </c>
      <c r="S246" s="20">
        <v>42402.889027777783</v>
      </c>
      <c r="T246" s="20">
        <v>42447.847361111111</v>
      </c>
    </row>
    <row r="247" spans="1:20" ht="300" x14ac:dyDescent="0.25">
      <c r="A247">
        <v>3448</v>
      </c>
      <c r="B247" s="3" t="s">
        <v>3447</v>
      </c>
      <c r="C247" s="10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8308</v>
      </c>
      <c r="R247" t="s">
        <v>8309</v>
      </c>
      <c r="S247" s="20">
        <v>41960.119085648148</v>
      </c>
      <c r="T247" s="20">
        <v>41990.119085648148</v>
      </c>
    </row>
    <row r="248" spans="1:20" ht="240" x14ac:dyDescent="0.25">
      <c r="A248">
        <v>3449</v>
      </c>
      <c r="B248" s="3" t="s">
        <v>3448</v>
      </c>
      <c r="C248" s="10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8308</v>
      </c>
      <c r="R248" t="s">
        <v>8309</v>
      </c>
      <c r="S248" s="20">
        <v>42532.052523148144</v>
      </c>
      <c r="T248" s="20">
        <v>42560.166666666672</v>
      </c>
    </row>
    <row r="249" spans="1:20" ht="285" x14ac:dyDescent="0.25">
      <c r="A249">
        <v>3451</v>
      </c>
      <c r="B249" s="3" t="s">
        <v>3450</v>
      </c>
      <c r="C249" s="10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8308</v>
      </c>
      <c r="R249" t="s">
        <v>8309</v>
      </c>
      <c r="S249" s="20">
        <v>42088.723692129628</v>
      </c>
      <c r="T249" s="20">
        <v>42115.723692129628</v>
      </c>
    </row>
    <row r="250" spans="1:20" ht="270" x14ac:dyDescent="0.25">
      <c r="A250">
        <v>3452</v>
      </c>
      <c r="B250" s="3" t="s">
        <v>3451</v>
      </c>
      <c r="C250" s="10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8308</v>
      </c>
      <c r="R250" t="s">
        <v>8309</v>
      </c>
      <c r="S250" s="20">
        <v>41820.639189814814</v>
      </c>
      <c r="T250" s="20">
        <v>41843.165972222225</v>
      </c>
    </row>
    <row r="251" spans="1:20" ht="315" x14ac:dyDescent="0.25">
      <c r="A251">
        <v>3455</v>
      </c>
      <c r="B251" s="3" t="s">
        <v>3454</v>
      </c>
      <c r="C251" s="10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8308</v>
      </c>
      <c r="R251" t="s">
        <v>8309</v>
      </c>
      <c r="S251" s="20">
        <v>42626.7503125</v>
      </c>
      <c r="T251" s="20">
        <v>42656.7503125</v>
      </c>
    </row>
    <row r="252" spans="1:20" ht="315" x14ac:dyDescent="0.25">
      <c r="A252">
        <v>3456</v>
      </c>
      <c r="B252" s="3" t="s">
        <v>3455</v>
      </c>
      <c r="C252" s="10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8308</v>
      </c>
      <c r="R252" t="s">
        <v>8309</v>
      </c>
      <c r="S252" s="20">
        <v>41821.205636574072</v>
      </c>
      <c r="T252" s="20">
        <v>41852.290972222225</v>
      </c>
    </row>
    <row r="253" spans="1:20" ht="150" x14ac:dyDescent="0.25">
      <c r="A253">
        <v>3457</v>
      </c>
      <c r="B253" s="3" t="s">
        <v>3456</v>
      </c>
      <c r="C253" s="10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8308</v>
      </c>
      <c r="R253" t="s">
        <v>8309</v>
      </c>
      <c r="S253" s="20">
        <v>42016.706678240742</v>
      </c>
      <c r="T253" s="20">
        <v>42047.249305555553</v>
      </c>
    </row>
    <row r="254" spans="1:20" ht="270" x14ac:dyDescent="0.25">
      <c r="A254">
        <v>3458</v>
      </c>
      <c r="B254" s="3" t="s">
        <v>3457</v>
      </c>
      <c r="C254" s="10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8308</v>
      </c>
      <c r="R254" t="s">
        <v>8309</v>
      </c>
      <c r="S254" s="20">
        <v>42011.202581018515</v>
      </c>
      <c r="T254" s="20">
        <v>42038.185416666667</v>
      </c>
    </row>
    <row r="255" spans="1:20" ht="285" x14ac:dyDescent="0.25">
      <c r="A255">
        <v>3461</v>
      </c>
      <c r="B255" s="3" t="s">
        <v>3460</v>
      </c>
      <c r="C255" s="10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8308</v>
      </c>
      <c r="R255" t="s">
        <v>8309</v>
      </c>
      <c r="S255" s="20">
        <v>42643.632858796293</v>
      </c>
      <c r="T255" s="20">
        <v>42672.125</v>
      </c>
    </row>
    <row r="256" spans="1:20" ht="210" x14ac:dyDescent="0.25">
      <c r="A256">
        <v>3462</v>
      </c>
      <c r="B256" s="3" t="s">
        <v>3461</v>
      </c>
      <c r="C256" s="10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8308</v>
      </c>
      <c r="R256" t="s">
        <v>8309</v>
      </c>
      <c r="S256" s="20">
        <v>42179.898472222223</v>
      </c>
      <c r="T256" s="20">
        <v>42195.75</v>
      </c>
    </row>
    <row r="257" spans="1:20" ht="330" x14ac:dyDescent="0.25">
      <c r="A257">
        <v>3464</v>
      </c>
      <c r="B257" s="3" t="s">
        <v>3463</v>
      </c>
      <c r="C257" s="10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8308</v>
      </c>
      <c r="R257" t="s">
        <v>8309</v>
      </c>
      <c r="S257" s="20">
        <v>42575.130057870367</v>
      </c>
      <c r="T257" s="20">
        <v>42605.130057870367</v>
      </c>
    </row>
    <row r="258" spans="1:20" ht="210" x14ac:dyDescent="0.25">
      <c r="A258">
        <v>3466</v>
      </c>
      <c r="B258" s="3" t="s">
        <v>3465</v>
      </c>
      <c r="C258" s="10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8308</v>
      </c>
      <c r="R258" t="s">
        <v>8309</v>
      </c>
      <c r="S258" s="20">
        <v>42420.019097222219</v>
      </c>
      <c r="T258" s="20">
        <v>42479.977430555555</v>
      </c>
    </row>
    <row r="259" spans="1:20" ht="60" x14ac:dyDescent="0.25">
      <c r="A259">
        <v>3467</v>
      </c>
      <c r="B259" s="3" t="s">
        <v>3466</v>
      </c>
      <c r="C259" s="10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8308</v>
      </c>
      <c r="R259" t="s">
        <v>8309</v>
      </c>
      <c r="S259" s="20">
        <v>42053.671666666662</v>
      </c>
      <c r="T259" s="20">
        <v>42083.630000000005</v>
      </c>
    </row>
    <row r="260" spans="1:20" ht="225" x14ac:dyDescent="0.25">
      <c r="A260">
        <v>3468</v>
      </c>
      <c r="B260" s="3" t="s">
        <v>3467</v>
      </c>
      <c r="C260" s="10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8308</v>
      </c>
      <c r="R260" t="s">
        <v>8309</v>
      </c>
      <c r="S260" s="20">
        <v>42605.765381944439</v>
      </c>
      <c r="T260" s="20">
        <v>42634.125</v>
      </c>
    </row>
    <row r="261" spans="1:20" ht="285" x14ac:dyDescent="0.25">
      <c r="A261">
        <v>3469</v>
      </c>
      <c r="B261" s="3" t="s">
        <v>3468</v>
      </c>
      <c r="C261" s="10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8308</v>
      </c>
      <c r="R261" t="s">
        <v>8309</v>
      </c>
      <c r="S261" s="20">
        <v>42458.641724537039</v>
      </c>
      <c r="T261" s="20">
        <v>42488.641724537039</v>
      </c>
    </row>
    <row r="262" spans="1:20" ht="165" x14ac:dyDescent="0.25">
      <c r="A262">
        <v>3470</v>
      </c>
      <c r="B262" s="3" t="s">
        <v>3469</v>
      </c>
      <c r="C262" s="10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8308</v>
      </c>
      <c r="R262" t="s">
        <v>8309</v>
      </c>
      <c r="S262" s="20">
        <v>42529.022013888884</v>
      </c>
      <c r="T262" s="20">
        <v>42566.901388888888</v>
      </c>
    </row>
    <row r="263" spans="1:20" ht="255" x14ac:dyDescent="0.25">
      <c r="A263">
        <v>3472</v>
      </c>
      <c r="B263" s="3" t="s">
        <v>3471</v>
      </c>
      <c r="C263" s="10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8308</v>
      </c>
      <c r="R263" t="s">
        <v>8309</v>
      </c>
      <c r="S263" s="20">
        <v>41928.170497685183</v>
      </c>
      <c r="T263" s="20">
        <v>41949.249305555553</v>
      </c>
    </row>
    <row r="264" spans="1:20" ht="315" x14ac:dyDescent="0.25">
      <c r="A264">
        <v>3473</v>
      </c>
      <c r="B264" s="3" t="s">
        <v>3472</v>
      </c>
      <c r="C264" s="10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8308</v>
      </c>
      <c r="R264" t="s">
        <v>8309</v>
      </c>
      <c r="S264" s="20">
        <v>42062.834444444445</v>
      </c>
      <c r="T264" s="20">
        <v>42083.852083333331</v>
      </c>
    </row>
    <row r="265" spans="1:20" ht="315" x14ac:dyDescent="0.25">
      <c r="A265">
        <v>3476</v>
      </c>
      <c r="B265" s="3" t="s">
        <v>3475</v>
      </c>
      <c r="C265" s="10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8308</v>
      </c>
      <c r="R265" t="s">
        <v>8309</v>
      </c>
      <c r="S265" s="20">
        <v>41921.279976851853</v>
      </c>
      <c r="T265" s="20">
        <v>41939.125</v>
      </c>
    </row>
    <row r="266" spans="1:20" ht="225" x14ac:dyDescent="0.25">
      <c r="A266">
        <v>3477</v>
      </c>
      <c r="B266" s="3" t="s">
        <v>3476</v>
      </c>
      <c r="C266" s="10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8308</v>
      </c>
      <c r="R266" t="s">
        <v>8309</v>
      </c>
      <c r="S266" s="20">
        <v>42128.736608796295</v>
      </c>
      <c r="T266" s="20">
        <v>42141.125</v>
      </c>
    </row>
    <row r="267" spans="1:20" ht="270" x14ac:dyDescent="0.25">
      <c r="A267">
        <v>3478</v>
      </c>
      <c r="B267" s="3" t="s">
        <v>3477</v>
      </c>
      <c r="C267" s="10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8308</v>
      </c>
      <c r="R267" t="s">
        <v>8309</v>
      </c>
      <c r="S267" s="20">
        <v>42053.916921296302</v>
      </c>
      <c r="T267" s="20">
        <v>42079.875</v>
      </c>
    </row>
    <row r="268" spans="1:20" ht="255" x14ac:dyDescent="0.25">
      <c r="A268">
        <v>3480</v>
      </c>
      <c r="B268" s="3" t="s">
        <v>3479</v>
      </c>
      <c r="C268" s="10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8308</v>
      </c>
      <c r="R268" t="s">
        <v>8309</v>
      </c>
      <c r="S268" s="20">
        <v>42171.317442129628</v>
      </c>
      <c r="T268" s="20">
        <v>42195.875</v>
      </c>
    </row>
    <row r="269" spans="1:20" ht="270" x14ac:dyDescent="0.25">
      <c r="A269">
        <v>3483</v>
      </c>
      <c r="B269" s="3" t="s">
        <v>3482</v>
      </c>
      <c r="C269" s="10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8308</v>
      </c>
      <c r="R269" t="s">
        <v>8309</v>
      </c>
      <c r="S269" s="20">
        <v>41793.668761574074</v>
      </c>
      <c r="T269" s="20">
        <v>41823.668761574074</v>
      </c>
    </row>
    <row r="270" spans="1:20" ht="255" x14ac:dyDescent="0.25">
      <c r="A270">
        <v>3484</v>
      </c>
      <c r="B270" s="3" t="s">
        <v>3483</v>
      </c>
      <c r="C270" s="10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8308</v>
      </c>
      <c r="R270" t="s">
        <v>8309</v>
      </c>
      <c r="S270" s="20">
        <v>42506.760405092587</v>
      </c>
      <c r="T270" s="20">
        <v>42536.760405092587</v>
      </c>
    </row>
    <row r="271" spans="1:20" ht="270" x14ac:dyDescent="0.25">
      <c r="A271">
        <v>3485</v>
      </c>
      <c r="B271" s="3" t="s">
        <v>3484</v>
      </c>
      <c r="C271" s="10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8308</v>
      </c>
      <c r="R271" t="s">
        <v>8309</v>
      </c>
      <c r="S271" s="20">
        <v>42372.693055555559</v>
      </c>
      <c r="T271" s="20">
        <v>42402.693055555559</v>
      </c>
    </row>
    <row r="272" spans="1:20" ht="240" x14ac:dyDescent="0.25">
      <c r="A272">
        <v>3486</v>
      </c>
      <c r="B272" s="3" t="s">
        <v>3485</v>
      </c>
      <c r="C272" s="10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8308</v>
      </c>
      <c r="R272" t="s">
        <v>8309</v>
      </c>
      <c r="S272" s="20">
        <v>42126.87501157407</v>
      </c>
      <c r="T272" s="20">
        <v>42158.290972222225</v>
      </c>
    </row>
    <row r="273" spans="1:20" ht="270" x14ac:dyDescent="0.25">
      <c r="A273">
        <v>3488</v>
      </c>
      <c r="B273" s="3" t="s">
        <v>3487</v>
      </c>
      <c r="C273" s="10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8308</v>
      </c>
      <c r="R273" t="s">
        <v>8309</v>
      </c>
      <c r="S273" s="20">
        <v>42087.768055555556</v>
      </c>
      <c r="T273" s="20">
        <v>42111.666666666672</v>
      </c>
    </row>
    <row r="274" spans="1:20" ht="270" x14ac:dyDescent="0.25">
      <c r="A274">
        <v>3490</v>
      </c>
      <c r="B274" s="3" t="s">
        <v>3489</v>
      </c>
      <c r="C274" s="10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8308</v>
      </c>
      <c r="R274" t="s">
        <v>8309</v>
      </c>
      <c r="S274" s="20">
        <v>42443.802361111113</v>
      </c>
      <c r="T274" s="20">
        <v>42473.802361111113</v>
      </c>
    </row>
    <row r="275" spans="1:20" ht="285" x14ac:dyDescent="0.25">
      <c r="A275">
        <v>3491</v>
      </c>
      <c r="B275" s="3" t="s">
        <v>3490</v>
      </c>
      <c r="C275" s="10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8308</v>
      </c>
      <c r="R275" t="s">
        <v>8309</v>
      </c>
      <c r="S275" s="20">
        <v>42121.249814814815</v>
      </c>
      <c r="T275" s="20">
        <v>42142.249814814815</v>
      </c>
    </row>
    <row r="276" spans="1:20" ht="270" x14ac:dyDescent="0.25">
      <c r="A276">
        <v>3492</v>
      </c>
      <c r="B276" s="3" t="s">
        <v>3491</v>
      </c>
      <c r="C276" s="10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8308</v>
      </c>
      <c r="R276" t="s">
        <v>8309</v>
      </c>
      <c r="S276" s="20">
        <v>42268.009224537032</v>
      </c>
      <c r="T276" s="20">
        <v>42303.009224537032</v>
      </c>
    </row>
    <row r="277" spans="1:20" ht="300" x14ac:dyDescent="0.25">
      <c r="A277">
        <v>3493</v>
      </c>
      <c r="B277" s="3" t="s">
        <v>3492</v>
      </c>
      <c r="C277" s="10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8308</v>
      </c>
      <c r="R277" t="s">
        <v>8309</v>
      </c>
      <c r="S277" s="20">
        <v>41848.866157407407</v>
      </c>
      <c r="T277" s="20">
        <v>41868.21597222222</v>
      </c>
    </row>
    <row r="278" spans="1:20" ht="270" x14ac:dyDescent="0.25">
      <c r="A278">
        <v>3494</v>
      </c>
      <c r="B278" s="3" t="s">
        <v>3493</v>
      </c>
      <c r="C278" s="10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8308</v>
      </c>
      <c r="R278" t="s">
        <v>8309</v>
      </c>
      <c r="S278" s="20">
        <v>42689.214988425927</v>
      </c>
      <c r="T278" s="20">
        <v>42700.25</v>
      </c>
    </row>
    <row r="279" spans="1:20" ht="285" x14ac:dyDescent="0.25">
      <c r="A279">
        <v>3496</v>
      </c>
      <c r="B279" s="3" t="s">
        <v>3495</v>
      </c>
      <c r="C279" s="10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8308</v>
      </c>
      <c r="R279" t="s">
        <v>8309</v>
      </c>
      <c r="S279" s="20">
        <v>42584.846828703703</v>
      </c>
      <c r="T279" s="20">
        <v>42624.846828703703</v>
      </c>
    </row>
    <row r="280" spans="1:20" ht="285" x14ac:dyDescent="0.25">
      <c r="A280">
        <v>3497</v>
      </c>
      <c r="B280" s="3" t="s">
        <v>3496</v>
      </c>
      <c r="C280" s="10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8308</v>
      </c>
      <c r="R280" t="s">
        <v>8309</v>
      </c>
      <c r="S280" s="20">
        <v>42511.741944444439</v>
      </c>
      <c r="T280" s="20">
        <v>42523.916666666672</v>
      </c>
    </row>
    <row r="281" spans="1:20" ht="240" x14ac:dyDescent="0.25">
      <c r="A281">
        <v>3499</v>
      </c>
      <c r="B281" s="3" t="s">
        <v>3498</v>
      </c>
      <c r="C281" s="10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8308</v>
      </c>
      <c r="R281" t="s">
        <v>8309</v>
      </c>
      <c r="S281" s="20">
        <v>42132.036168981482</v>
      </c>
      <c r="T281" s="20">
        <v>42186.290972222225</v>
      </c>
    </row>
    <row r="282" spans="1:20" ht="270" x14ac:dyDescent="0.25">
      <c r="A282">
        <v>3500</v>
      </c>
      <c r="B282" s="3" t="s">
        <v>3499</v>
      </c>
      <c r="C282" s="10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8308</v>
      </c>
      <c r="R282" t="s">
        <v>8309</v>
      </c>
      <c r="S282" s="20">
        <v>42419.91942129629</v>
      </c>
      <c r="T282" s="20">
        <v>42436.207638888889</v>
      </c>
    </row>
    <row r="283" spans="1:20" ht="285" x14ac:dyDescent="0.25">
      <c r="A283">
        <v>3502</v>
      </c>
      <c r="B283" s="3" t="s">
        <v>3501</v>
      </c>
      <c r="C283" s="10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8308</v>
      </c>
      <c r="R283" t="s">
        <v>8309</v>
      </c>
      <c r="S283" s="20">
        <v>42430.839398148149</v>
      </c>
      <c r="T283" s="20">
        <v>42445.165972222225</v>
      </c>
    </row>
    <row r="284" spans="1:20" ht="300" x14ac:dyDescent="0.25">
      <c r="A284">
        <v>3504</v>
      </c>
      <c r="B284" s="3" t="s">
        <v>3503</v>
      </c>
      <c r="C284" s="10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8308</v>
      </c>
      <c r="R284" t="s">
        <v>8309</v>
      </c>
      <c r="S284" s="20">
        <v>42297.748738425929</v>
      </c>
      <c r="T284" s="20">
        <v>42327.790405092594</v>
      </c>
    </row>
    <row r="285" spans="1:20" ht="270" x14ac:dyDescent="0.25">
      <c r="A285">
        <v>3505</v>
      </c>
      <c r="B285" s="3" t="s">
        <v>3504</v>
      </c>
      <c r="C285" s="10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8308</v>
      </c>
      <c r="R285" t="s">
        <v>8309</v>
      </c>
      <c r="S285" s="20">
        <v>41760.935706018521</v>
      </c>
      <c r="T285" s="20">
        <v>41772.166666666664</v>
      </c>
    </row>
    <row r="286" spans="1:20" ht="300" x14ac:dyDescent="0.25">
      <c r="A286">
        <v>3506</v>
      </c>
      <c r="B286" s="3" t="s">
        <v>3505</v>
      </c>
      <c r="C286" s="10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8308</v>
      </c>
      <c r="R286" t="s">
        <v>8309</v>
      </c>
      <c r="S286" s="20">
        <v>41829.734259259261</v>
      </c>
      <c r="T286" s="20">
        <v>41874.734259259261</v>
      </c>
    </row>
    <row r="287" spans="1:20" ht="210" x14ac:dyDescent="0.25">
      <c r="A287">
        <v>3507</v>
      </c>
      <c r="B287" s="3" t="s">
        <v>3506</v>
      </c>
      <c r="C287" s="10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8308</v>
      </c>
      <c r="R287" t="s">
        <v>8309</v>
      </c>
      <c r="S287" s="20">
        <v>42491.92288194444</v>
      </c>
      <c r="T287" s="20">
        <v>42521.92288194444</v>
      </c>
    </row>
    <row r="288" spans="1:20" ht="300" x14ac:dyDescent="0.25">
      <c r="A288">
        <v>3509</v>
      </c>
      <c r="B288" s="3" t="s">
        <v>3508</v>
      </c>
      <c r="C288" s="10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8308</v>
      </c>
      <c r="R288" t="s">
        <v>8309</v>
      </c>
      <c r="S288" s="20">
        <v>41950.859560185185</v>
      </c>
      <c r="T288" s="20">
        <v>41964.204861111109</v>
      </c>
    </row>
    <row r="289" spans="1:20" ht="300" x14ac:dyDescent="0.25">
      <c r="A289">
        <v>3510</v>
      </c>
      <c r="B289" s="3" t="s">
        <v>3509</v>
      </c>
      <c r="C289" s="10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8308</v>
      </c>
      <c r="R289" t="s">
        <v>8309</v>
      </c>
      <c r="S289" s="20">
        <v>41802.62090277778</v>
      </c>
      <c r="T289" s="20">
        <v>41822.62090277778</v>
      </c>
    </row>
    <row r="290" spans="1:20" ht="300" x14ac:dyDescent="0.25">
      <c r="A290">
        <v>3513</v>
      </c>
      <c r="B290" s="3" t="s">
        <v>3512</v>
      </c>
      <c r="C290" s="10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8308</v>
      </c>
      <c r="R290" t="s">
        <v>8309</v>
      </c>
      <c r="S290" s="20">
        <v>41781.096203703702</v>
      </c>
      <c r="T290" s="20">
        <v>41794.207638888889</v>
      </c>
    </row>
    <row r="291" spans="1:20" ht="285" x14ac:dyDescent="0.25">
      <c r="A291">
        <v>3514</v>
      </c>
      <c r="B291" s="3" t="s">
        <v>3513</v>
      </c>
      <c r="C291" s="10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8308</v>
      </c>
      <c r="R291" t="s">
        <v>8309</v>
      </c>
      <c r="S291" s="20">
        <v>42020.846666666665</v>
      </c>
      <c r="T291" s="20">
        <v>42037.207638888889</v>
      </c>
    </row>
    <row r="292" spans="1:20" ht="240" x14ac:dyDescent="0.25">
      <c r="A292">
        <v>3515</v>
      </c>
      <c r="B292" s="3" t="s">
        <v>3514</v>
      </c>
      <c r="C292" s="10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8308</v>
      </c>
      <c r="R292" t="s">
        <v>8309</v>
      </c>
      <c r="S292" s="20">
        <v>42125.772812499999</v>
      </c>
      <c r="T292" s="20">
        <v>42155.772812499999</v>
      </c>
    </row>
    <row r="293" spans="1:20" ht="270" x14ac:dyDescent="0.25">
      <c r="A293">
        <v>3516</v>
      </c>
      <c r="B293" s="3" t="s">
        <v>3515</v>
      </c>
      <c r="C293" s="10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8308</v>
      </c>
      <c r="R293" t="s">
        <v>8309</v>
      </c>
      <c r="S293" s="20">
        <v>41856.010069444441</v>
      </c>
      <c r="T293" s="20">
        <v>41890.125</v>
      </c>
    </row>
    <row r="294" spans="1:20" ht="285" x14ac:dyDescent="0.25">
      <c r="A294">
        <v>3518</v>
      </c>
      <c r="B294" s="3" t="s">
        <v>3517</v>
      </c>
      <c r="C294" s="10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8308</v>
      </c>
      <c r="R294" t="s">
        <v>8309</v>
      </c>
      <c r="S294" s="20">
        <v>41893.783553240741</v>
      </c>
      <c r="T294" s="20">
        <v>41914.597916666666</v>
      </c>
    </row>
    <row r="295" spans="1:20" ht="270" x14ac:dyDescent="0.25">
      <c r="A295">
        <v>3521</v>
      </c>
      <c r="B295" s="3" t="s">
        <v>3520</v>
      </c>
      <c r="C295" s="10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8308</v>
      </c>
      <c r="R295" t="s">
        <v>8309</v>
      </c>
      <c r="S295" s="20">
        <v>41881.361342592594</v>
      </c>
      <c r="T295" s="20">
        <v>41911.361342592594</v>
      </c>
    </row>
    <row r="296" spans="1:20" ht="285" x14ac:dyDescent="0.25">
      <c r="A296">
        <v>3524</v>
      </c>
      <c r="B296" s="3" t="s">
        <v>3523</v>
      </c>
      <c r="C296" s="10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8308</v>
      </c>
      <c r="R296" t="s">
        <v>8309</v>
      </c>
      <c r="S296" s="20">
        <v>41880.76357638889</v>
      </c>
      <c r="T296" s="20">
        <v>41895.166666666664</v>
      </c>
    </row>
    <row r="297" spans="1:20" ht="240" x14ac:dyDescent="0.25">
      <c r="A297">
        <v>3525</v>
      </c>
      <c r="B297" s="3" t="s">
        <v>3524</v>
      </c>
      <c r="C297" s="10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8308</v>
      </c>
      <c r="R297" t="s">
        <v>8309</v>
      </c>
      <c r="S297" s="20">
        <v>42214.6956712963</v>
      </c>
      <c r="T297" s="20">
        <v>42225.666666666672</v>
      </c>
    </row>
    <row r="298" spans="1:20" ht="285" x14ac:dyDescent="0.25">
      <c r="A298">
        <v>3526</v>
      </c>
      <c r="B298" s="3" t="s">
        <v>3525</v>
      </c>
      <c r="C298" s="10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8308</v>
      </c>
      <c r="R298" t="s">
        <v>8309</v>
      </c>
      <c r="S298" s="20">
        <v>42460.335312499999</v>
      </c>
      <c r="T298" s="20">
        <v>42488.249305555553</v>
      </c>
    </row>
    <row r="299" spans="1:20" ht="300" x14ac:dyDescent="0.25">
      <c r="A299">
        <v>3527</v>
      </c>
      <c r="B299" s="3" t="s">
        <v>3526</v>
      </c>
      <c r="C299" s="10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8308</v>
      </c>
      <c r="R299" t="s">
        <v>8309</v>
      </c>
      <c r="S299" s="20">
        <v>42167.023206018523</v>
      </c>
      <c r="T299" s="20">
        <v>42196.165972222225</v>
      </c>
    </row>
    <row r="300" spans="1:20" ht="315" x14ac:dyDescent="0.25">
      <c r="A300">
        <v>3529</v>
      </c>
      <c r="B300" s="3" t="s">
        <v>3528</v>
      </c>
      <c r="C300" s="10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8308</v>
      </c>
      <c r="R300" t="s">
        <v>8309</v>
      </c>
      <c r="S300" s="20">
        <v>42177.761782407411</v>
      </c>
      <c r="T300" s="20">
        <v>42198.041666666672</v>
      </c>
    </row>
    <row r="301" spans="1:20" ht="105" x14ac:dyDescent="0.25">
      <c r="A301">
        <v>3531</v>
      </c>
      <c r="B301" s="3" t="s">
        <v>3530</v>
      </c>
      <c r="C301" s="10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8308</v>
      </c>
      <c r="R301" t="s">
        <v>8309</v>
      </c>
      <c r="S301" s="20">
        <v>42521.654328703706</v>
      </c>
      <c r="T301" s="20">
        <v>42551.654328703706</v>
      </c>
    </row>
    <row r="302" spans="1:20" ht="315" x14ac:dyDescent="0.25">
      <c r="A302">
        <v>3532</v>
      </c>
      <c r="B302" s="3" t="s">
        <v>3531</v>
      </c>
      <c r="C302" s="10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8308</v>
      </c>
      <c r="R302" t="s">
        <v>8309</v>
      </c>
      <c r="S302" s="20">
        <v>41884.599849537037</v>
      </c>
      <c r="T302" s="20">
        <v>41900.165972222225</v>
      </c>
    </row>
    <row r="303" spans="1:20" ht="300" x14ac:dyDescent="0.25">
      <c r="A303">
        <v>3533</v>
      </c>
      <c r="B303" s="3" t="s">
        <v>3532</v>
      </c>
      <c r="C303" s="10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8308</v>
      </c>
      <c r="R303" t="s">
        <v>8309</v>
      </c>
      <c r="S303" s="20">
        <v>42289.761192129634</v>
      </c>
      <c r="T303" s="20">
        <v>42319.802858796291</v>
      </c>
    </row>
    <row r="304" spans="1:20" ht="225" x14ac:dyDescent="0.25">
      <c r="A304">
        <v>3534</v>
      </c>
      <c r="B304" s="3" t="s">
        <v>3533</v>
      </c>
      <c r="C304" s="10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8308</v>
      </c>
      <c r="R304" t="s">
        <v>8309</v>
      </c>
      <c r="S304" s="20">
        <v>42243.6252662037</v>
      </c>
      <c r="T304" s="20">
        <v>42278.6252662037</v>
      </c>
    </row>
    <row r="305" spans="1:20" ht="255" x14ac:dyDescent="0.25">
      <c r="A305">
        <v>3539</v>
      </c>
      <c r="B305" s="3" t="s">
        <v>3538</v>
      </c>
      <c r="C305" s="10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8308</v>
      </c>
      <c r="R305" t="s">
        <v>8309</v>
      </c>
      <c r="S305" s="20">
        <v>42600.756041666667</v>
      </c>
      <c r="T305" s="20">
        <v>42621.756041666667</v>
      </c>
    </row>
    <row r="306" spans="1:20" ht="285" x14ac:dyDescent="0.25">
      <c r="A306">
        <v>3542</v>
      </c>
      <c r="B306" s="3" t="s">
        <v>3541</v>
      </c>
      <c r="C306" s="10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8308</v>
      </c>
      <c r="R306" t="s">
        <v>8309</v>
      </c>
      <c r="S306" s="20">
        <v>41829.599791666667</v>
      </c>
      <c r="T306" s="20">
        <v>41889.599791666667</v>
      </c>
    </row>
    <row r="307" spans="1:20" ht="165" x14ac:dyDescent="0.25">
      <c r="A307">
        <v>3544</v>
      </c>
      <c r="B307" s="3" t="s">
        <v>3543</v>
      </c>
      <c r="C307" s="10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8308</v>
      </c>
      <c r="R307" t="s">
        <v>8309</v>
      </c>
      <c r="S307" s="20">
        <v>42040.831678240742</v>
      </c>
      <c r="T307" s="20">
        <v>42070.831678240742</v>
      </c>
    </row>
    <row r="308" spans="1:20" ht="285" x14ac:dyDescent="0.25">
      <c r="A308">
        <v>3545</v>
      </c>
      <c r="B308" s="3" t="s">
        <v>3544</v>
      </c>
      <c r="C308" s="10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8308</v>
      </c>
      <c r="R308" t="s">
        <v>8309</v>
      </c>
      <c r="S308" s="20">
        <v>42075.807395833333</v>
      </c>
      <c r="T308" s="20">
        <v>42105.807395833333</v>
      </c>
    </row>
    <row r="309" spans="1:20" ht="285" x14ac:dyDescent="0.25">
      <c r="A309">
        <v>3546</v>
      </c>
      <c r="B309" s="3" t="s">
        <v>3545</v>
      </c>
      <c r="C309" s="10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8308</v>
      </c>
      <c r="R309" t="s">
        <v>8309</v>
      </c>
      <c r="S309" s="20">
        <v>42073.660694444443</v>
      </c>
      <c r="T309" s="20">
        <v>42095.165972222225</v>
      </c>
    </row>
    <row r="310" spans="1:20" ht="255" x14ac:dyDescent="0.25">
      <c r="A310">
        <v>3547</v>
      </c>
      <c r="B310" s="3" t="s">
        <v>3546</v>
      </c>
      <c r="C310" s="10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8308</v>
      </c>
      <c r="R310" t="s">
        <v>8309</v>
      </c>
      <c r="S310" s="20">
        <v>42480.078715277778</v>
      </c>
      <c r="T310" s="20">
        <v>42504.165972222225</v>
      </c>
    </row>
    <row r="311" spans="1:20" ht="270" x14ac:dyDescent="0.25">
      <c r="A311">
        <v>3548</v>
      </c>
      <c r="B311" s="3" t="s">
        <v>3547</v>
      </c>
      <c r="C311" s="10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8308</v>
      </c>
      <c r="R311" t="s">
        <v>8309</v>
      </c>
      <c r="S311" s="20">
        <v>42411.942291666666</v>
      </c>
      <c r="T311" s="20">
        <v>42434.041666666672</v>
      </c>
    </row>
    <row r="312" spans="1:20" ht="300" x14ac:dyDescent="0.25">
      <c r="A312">
        <v>3551</v>
      </c>
      <c r="B312" s="3" t="s">
        <v>3550</v>
      </c>
      <c r="C312" s="10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8308</v>
      </c>
      <c r="R312" t="s">
        <v>8309</v>
      </c>
      <c r="S312" s="20">
        <v>41753.515856481477</v>
      </c>
      <c r="T312" s="20">
        <v>41781.921527777777</v>
      </c>
    </row>
    <row r="313" spans="1:20" ht="285" x14ac:dyDescent="0.25">
      <c r="A313">
        <v>3553</v>
      </c>
      <c r="B313" s="3" t="s">
        <v>3552</v>
      </c>
      <c r="C313" s="10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8308</v>
      </c>
      <c r="R313" t="s">
        <v>8309</v>
      </c>
      <c r="S313" s="20">
        <v>42196.028703703705</v>
      </c>
      <c r="T313" s="20">
        <v>42228</v>
      </c>
    </row>
    <row r="314" spans="1:20" ht="225" x14ac:dyDescent="0.25">
      <c r="A314">
        <v>3554</v>
      </c>
      <c r="B314" s="3" t="s">
        <v>3553</v>
      </c>
      <c r="C314" s="10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8308</v>
      </c>
      <c r="R314" t="s">
        <v>8309</v>
      </c>
      <c r="S314" s="20">
        <v>42016.050451388888</v>
      </c>
      <c r="T314" s="20">
        <v>42046.708333333328</v>
      </c>
    </row>
    <row r="315" spans="1:20" ht="300" x14ac:dyDescent="0.25">
      <c r="A315">
        <v>3557</v>
      </c>
      <c r="B315" s="3" t="s">
        <v>3556</v>
      </c>
      <c r="C315" s="10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8308</v>
      </c>
      <c r="R315" t="s">
        <v>8309</v>
      </c>
      <c r="S315" s="20">
        <v>41730.276747685188</v>
      </c>
      <c r="T315" s="20">
        <v>41764.276747685188</v>
      </c>
    </row>
    <row r="316" spans="1:20" ht="315" x14ac:dyDescent="0.25">
      <c r="A316">
        <v>3561</v>
      </c>
      <c r="B316" s="3" t="s">
        <v>3560</v>
      </c>
      <c r="C316" s="10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8308</v>
      </c>
      <c r="R316" t="s">
        <v>8309</v>
      </c>
      <c r="S316" s="20">
        <v>42203.680300925931</v>
      </c>
      <c r="T316" s="20">
        <v>42221.774999999994</v>
      </c>
    </row>
    <row r="317" spans="1:20" ht="285" x14ac:dyDescent="0.25">
      <c r="A317">
        <v>3565</v>
      </c>
      <c r="B317" s="3" t="s">
        <v>3564</v>
      </c>
      <c r="C317" s="10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8308</v>
      </c>
      <c r="R317" t="s">
        <v>8309</v>
      </c>
      <c r="S317" s="20">
        <v>41974.743148148147</v>
      </c>
      <c r="T317" s="20">
        <v>42004.743148148147</v>
      </c>
    </row>
    <row r="318" spans="1:20" ht="285" x14ac:dyDescent="0.25">
      <c r="A318">
        <v>3568</v>
      </c>
      <c r="B318" s="3" t="s">
        <v>3567</v>
      </c>
      <c r="C318" s="10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8308</v>
      </c>
      <c r="R318" t="s">
        <v>8309</v>
      </c>
      <c r="S318" s="20">
        <v>41869.740671296298</v>
      </c>
      <c r="T318" s="20">
        <v>41899.740671296298</v>
      </c>
    </row>
    <row r="319" spans="1:20" ht="285" x14ac:dyDescent="0.25">
      <c r="A319">
        <v>3569</v>
      </c>
      <c r="B319" s="3" t="s">
        <v>3568</v>
      </c>
      <c r="C319" s="10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8308</v>
      </c>
      <c r="R319" t="s">
        <v>8309</v>
      </c>
      <c r="S319" s="20">
        <v>41982.688611111109</v>
      </c>
      <c r="T319" s="20">
        <v>42012.688611111109</v>
      </c>
    </row>
    <row r="320" spans="1:20" ht="225" x14ac:dyDescent="0.25">
      <c r="A320">
        <v>3570</v>
      </c>
      <c r="B320" s="3" t="s">
        <v>3569</v>
      </c>
      <c r="C320" s="10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8308</v>
      </c>
      <c r="R320" t="s">
        <v>8309</v>
      </c>
      <c r="S320" s="20">
        <v>41976.331979166673</v>
      </c>
      <c r="T320" s="20">
        <v>42004.291666666672</v>
      </c>
    </row>
    <row r="321" spans="1:20" ht="270" x14ac:dyDescent="0.25">
      <c r="A321">
        <v>3574</v>
      </c>
      <c r="B321" s="3" t="s">
        <v>3573</v>
      </c>
      <c r="C321" s="10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8308</v>
      </c>
      <c r="R321" t="s">
        <v>8309</v>
      </c>
      <c r="S321" s="20">
        <v>41926.942685185182</v>
      </c>
      <c r="T321" s="20">
        <v>41956.984351851846</v>
      </c>
    </row>
    <row r="322" spans="1:20" ht="285" x14ac:dyDescent="0.25">
      <c r="A322">
        <v>3575</v>
      </c>
      <c r="B322" s="3" t="s">
        <v>3574</v>
      </c>
      <c r="C322" s="10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8308</v>
      </c>
      <c r="R322" t="s">
        <v>8309</v>
      </c>
      <c r="S322" s="20">
        <v>42561.783877314811</v>
      </c>
      <c r="T322" s="20">
        <v>42593.165972222225</v>
      </c>
    </row>
    <row r="323" spans="1:20" ht="255" x14ac:dyDescent="0.25">
      <c r="A323">
        <v>3576</v>
      </c>
      <c r="B323" s="3" t="s">
        <v>3575</v>
      </c>
      <c r="C323" s="10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8308</v>
      </c>
      <c r="R323" t="s">
        <v>8309</v>
      </c>
      <c r="S323" s="20">
        <v>42649.54923611111</v>
      </c>
      <c r="T323" s="20">
        <v>42709.590902777782</v>
      </c>
    </row>
    <row r="324" spans="1:20" ht="240" x14ac:dyDescent="0.25">
      <c r="A324">
        <v>3577</v>
      </c>
      <c r="B324" s="3" t="s">
        <v>3576</v>
      </c>
      <c r="C324" s="10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8308</v>
      </c>
      <c r="R324" t="s">
        <v>8309</v>
      </c>
      <c r="S324" s="20">
        <v>42093.786840277782</v>
      </c>
      <c r="T324" s="20">
        <v>42120.26944444445</v>
      </c>
    </row>
    <row r="325" spans="1:20" ht="255" x14ac:dyDescent="0.25">
      <c r="A325">
        <v>3580</v>
      </c>
      <c r="B325" s="3" t="s">
        <v>3579</v>
      </c>
      <c r="C325" s="10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8308</v>
      </c>
      <c r="R325" t="s">
        <v>8309</v>
      </c>
      <c r="S325" s="20">
        <v>42026.176180555558</v>
      </c>
      <c r="T325" s="20">
        <v>42064.207638888889</v>
      </c>
    </row>
    <row r="326" spans="1:20" ht="255" x14ac:dyDescent="0.25">
      <c r="A326">
        <v>3582</v>
      </c>
      <c r="B326" s="3" t="s">
        <v>3581</v>
      </c>
      <c r="C326" s="10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8308</v>
      </c>
      <c r="R326" t="s">
        <v>8309</v>
      </c>
      <c r="S326" s="20">
        <v>42451.095856481479</v>
      </c>
      <c r="T326" s="20">
        <v>42465.095856481479</v>
      </c>
    </row>
    <row r="327" spans="1:20" ht="300" x14ac:dyDescent="0.25">
      <c r="A327">
        <v>3583</v>
      </c>
      <c r="B327" s="3" t="s">
        <v>3582</v>
      </c>
      <c r="C327" s="10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8308</v>
      </c>
      <c r="R327" t="s">
        <v>8309</v>
      </c>
      <c r="S327" s="20">
        <v>42418.425983796296</v>
      </c>
      <c r="T327" s="20">
        <v>42478.384317129632</v>
      </c>
    </row>
    <row r="328" spans="1:20" ht="270" x14ac:dyDescent="0.25">
      <c r="A328">
        <v>3585</v>
      </c>
      <c r="B328" s="3" t="s">
        <v>3584</v>
      </c>
      <c r="C328" s="10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8308</v>
      </c>
      <c r="R328" t="s">
        <v>8309</v>
      </c>
      <c r="S328" s="20">
        <v>41964.716319444444</v>
      </c>
      <c r="T328" s="20">
        <v>41994.716319444444</v>
      </c>
    </row>
    <row r="329" spans="1:20" ht="90" x14ac:dyDescent="0.25">
      <c r="A329">
        <v>3586</v>
      </c>
      <c r="B329" s="3" t="s">
        <v>3585</v>
      </c>
      <c r="C329" s="10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8308</v>
      </c>
      <c r="R329" t="s">
        <v>8309</v>
      </c>
      <c r="S329" s="20">
        <v>42576.697569444441</v>
      </c>
      <c r="T329" s="20">
        <v>42636.697569444441</v>
      </c>
    </row>
    <row r="330" spans="1:20" ht="270" x14ac:dyDescent="0.25">
      <c r="A330">
        <v>3589</v>
      </c>
      <c r="B330" s="3" t="s">
        <v>3588</v>
      </c>
      <c r="C330" s="10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8308</v>
      </c>
      <c r="R330" t="s">
        <v>8309</v>
      </c>
      <c r="S330" s="20">
        <v>42125.647534722222</v>
      </c>
      <c r="T330" s="20">
        <v>42150.647534722222</v>
      </c>
    </row>
    <row r="331" spans="1:20" ht="285" x14ac:dyDescent="0.25">
      <c r="A331">
        <v>3591</v>
      </c>
      <c r="B331" s="3" t="s">
        <v>3590</v>
      </c>
      <c r="C331" s="10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8308</v>
      </c>
      <c r="R331" t="s">
        <v>8309</v>
      </c>
      <c r="S331" s="20">
        <v>42003.948425925926</v>
      </c>
      <c r="T331" s="20">
        <v>42028.207638888889</v>
      </c>
    </row>
    <row r="332" spans="1:20" ht="240" x14ac:dyDescent="0.25">
      <c r="A332">
        <v>3592</v>
      </c>
      <c r="B332" s="3" t="s">
        <v>3591</v>
      </c>
      <c r="C332" s="10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8308</v>
      </c>
      <c r="R332" t="s">
        <v>8309</v>
      </c>
      <c r="S332" s="20">
        <v>41988.829942129625</v>
      </c>
      <c r="T332" s="20">
        <v>42046.207638888889</v>
      </c>
    </row>
    <row r="333" spans="1:20" ht="240" x14ac:dyDescent="0.25">
      <c r="A333">
        <v>3593</v>
      </c>
      <c r="B333" s="3" t="s">
        <v>3592</v>
      </c>
      <c r="C333" s="10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8308</v>
      </c>
      <c r="R333" t="s">
        <v>8309</v>
      </c>
      <c r="S333" s="20">
        <v>41974.898599537039</v>
      </c>
      <c r="T333" s="20">
        <v>42009.851388888885</v>
      </c>
    </row>
    <row r="334" spans="1:20" ht="300" x14ac:dyDescent="0.25">
      <c r="A334">
        <v>3594</v>
      </c>
      <c r="B334" s="3" t="s">
        <v>3593</v>
      </c>
      <c r="C334" s="10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8308</v>
      </c>
      <c r="R334" t="s">
        <v>8309</v>
      </c>
      <c r="S334" s="20">
        <v>42592.066921296297</v>
      </c>
      <c r="T334" s="20">
        <v>42617.066921296297</v>
      </c>
    </row>
    <row r="335" spans="1:20" ht="150" x14ac:dyDescent="0.25">
      <c r="A335">
        <v>3595</v>
      </c>
      <c r="B335" s="3" t="s">
        <v>3594</v>
      </c>
      <c r="C335" s="10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8308</v>
      </c>
      <c r="R335" t="s">
        <v>8309</v>
      </c>
      <c r="S335" s="20">
        <v>42050.008368055554</v>
      </c>
      <c r="T335" s="20">
        <v>42076.290972222225</v>
      </c>
    </row>
    <row r="336" spans="1:20" ht="165" x14ac:dyDescent="0.25">
      <c r="A336">
        <v>3597</v>
      </c>
      <c r="B336" s="3" t="s">
        <v>3596</v>
      </c>
      <c r="C336" s="10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8308</v>
      </c>
      <c r="R336" t="s">
        <v>8309</v>
      </c>
      <c r="S336" s="20">
        <v>42417.585532407407</v>
      </c>
      <c r="T336" s="20">
        <v>42432.249305555553</v>
      </c>
    </row>
    <row r="337" spans="1:20" ht="240" x14ac:dyDescent="0.25">
      <c r="A337">
        <v>3598</v>
      </c>
      <c r="B337" s="3" t="s">
        <v>3597</v>
      </c>
      <c r="C337" s="10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8308</v>
      </c>
      <c r="R337" t="s">
        <v>8309</v>
      </c>
      <c r="S337" s="20">
        <v>41866.79886574074</v>
      </c>
      <c r="T337" s="20">
        <v>41885.207638888889</v>
      </c>
    </row>
    <row r="338" spans="1:20" ht="255" x14ac:dyDescent="0.25">
      <c r="A338">
        <v>3599</v>
      </c>
      <c r="B338" s="3" t="s">
        <v>3598</v>
      </c>
      <c r="C338" s="10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8308</v>
      </c>
      <c r="R338" t="s">
        <v>8309</v>
      </c>
      <c r="S338" s="20">
        <v>42220.79487268519</v>
      </c>
      <c r="T338" s="20">
        <v>42246</v>
      </c>
    </row>
    <row r="339" spans="1:20" ht="150" x14ac:dyDescent="0.25">
      <c r="A339">
        <v>3600</v>
      </c>
      <c r="B339" s="3" t="s">
        <v>3599</v>
      </c>
      <c r="C339" s="10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8308</v>
      </c>
      <c r="R339" t="s">
        <v>8309</v>
      </c>
      <c r="S339" s="20">
        <v>42628.849120370374</v>
      </c>
      <c r="T339" s="20">
        <v>42656.849120370374</v>
      </c>
    </row>
    <row r="340" spans="1:20" ht="300" x14ac:dyDescent="0.25">
      <c r="A340">
        <v>3602</v>
      </c>
      <c r="B340" s="3" t="s">
        <v>3601</v>
      </c>
      <c r="C340" s="10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8308</v>
      </c>
      <c r="R340" t="s">
        <v>8309</v>
      </c>
      <c r="S340" s="20">
        <v>42447.894432870366</v>
      </c>
      <c r="T340" s="20">
        <v>42507.894432870366</v>
      </c>
    </row>
    <row r="341" spans="1:20" ht="255" x14ac:dyDescent="0.25">
      <c r="A341">
        <v>3603</v>
      </c>
      <c r="B341" s="3" t="s">
        <v>3602</v>
      </c>
      <c r="C341" s="10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8308</v>
      </c>
      <c r="R341" t="s">
        <v>8309</v>
      </c>
      <c r="S341" s="20">
        <v>42283.864351851851</v>
      </c>
      <c r="T341" s="20">
        <v>42313.906018518523</v>
      </c>
    </row>
    <row r="342" spans="1:20" ht="270" x14ac:dyDescent="0.25">
      <c r="A342">
        <v>3604</v>
      </c>
      <c r="B342" s="3" t="s">
        <v>3603</v>
      </c>
      <c r="C342" s="10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8308</v>
      </c>
      <c r="R342" t="s">
        <v>8309</v>
      </c>
      <c r="S342" s="20">
        <v>42483.015694444446</v>
      </c>
      <c r="T342" s="20">
        <v>42489.290972222225</v>
      </c>
    </row>
    <row r="343" spans="1:20" ht="225" x14ac:dyDescent="0.25">
      <c r="A343">
        <v>3613</v>
      </c>
      <c r="B343" s="3" t="s">
        <v>3612</v>
      </c>
      <c r="C343" s="10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8308</v>
      </c>
      <c r="R343" t="s">
        <v>8309</v>
      </c>
      <c r="S343" s="20">
        <v>41788.58997685185</v>
      </c>
      <c r="T343" s="20">
        <v>41818.58997685185</v>
      </c>
    </row>
    <row r="344" spans="1:20" ht="255" x14ac:dyDescent="0.25">
      <c r="A344">
        <v>3614</v>
      </c>
      <c r="B344" s="3" t="s">
        <v>3439</v>
      </c>
      <c r="C344" s="10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8308</v>
      </c>
      <c r="R344" t="s">
        <v>8309</v>
      </c>
      <c r="S344" s="20">
        <v>42144.041851851856</v>
      </c>
      <c r="T344" s="20">
        <v>42174.041851851856</v>
      </c>
    </row>
    <row r="345" spans="1:20" ht="255" x14ac:dyDescent="0.25">
      <c r="A345">
        <v>3619</v>
      </c>
      <c r="B345" s="3" t="s">
        <v>3617</v>
      </c>
      <c r="C345" s="10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8308</v>
      </c>
      <c r="R345" t="s">
        <v>8309</v>
      </c>
      <c r="S345" s="20">
        <v>42661.132245370376</v>
      </c>
      <c r="T345" s="20">
        <v>42693.916666666672</v>
      </c>
    </row>
    <row r="346" spans="1:20" ht="270" x14ac:dyDescent="0.25">
      <c r="A346">
        <v>3620</v>
      </c>
      <c r="B346" s="3" t="s">
        <v>3618</v>
      </c>
      <c r="C346" s="10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8308</v>
      </c>
      <c r="R346" t="s">
        <v>8309</v>
      </c>
      <c r="S346" s="20">
        <v>42037.938206018516</v>
      </c>
      <c r="T346" s="20">
        <v>42068.166666666672</v>
      </c>
    </row>
    <row r="347" spans="1:20" ht="270" x14ac:dyDescent="0.25">
      <c r="A347">
        <v>3621</v>
      </c>
      <c r="B347" s="3" t="s">
        <v>3619</v>
      </c>
      <c r="C347" s="10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8308</v>
      </c>
      <c r="R347" t="s">
        <v>8309</v>
      </c>
      <c r="S347" s="20">
        <v>42619.935694444444</v>
      </c>
      <c r="T347" s="20">
        <v>42643.875</v>
      </c>
    </row>
    <row r="348" spans="1:20" ht="180" x14ac:dyDescent="0.25">
      <c r="A348">
        <v>3622</v>
      </c>
      <c r="B348" s="3" t="s">
        <v>3620</v>
      </c>
      <c r="C348" s="10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8308</v>
      </c>
      <c r="R348" t="s">
        <v>8309</v>
      </c>
      <c r="S348" s="20">
        <v>41877.221886574072</v>
      </c>
      <c r="T348" s="20">
        <v>41910.140972222223</v>
      </c>
    </row>
    <row r="349" spans="1:20" ht="180" x14ac:dyDescent="0.25">
      <c r="A349">
        <v>3623</v>
      </c>
      <c r="B349" s="3" t="s">
        <v>3621</v>
      </c>
      <c r="C349" s="10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8308</v>
      </c>
      <c r="R349" t="s">
        <v>8309</v>
      </c>
      <c r="S349" s="20">
        <v>41828.736921296295</v>
      </c>
      <c r="T349" s="20">
        <v>41846.291666666664</v>
      </c>
    </row>
    <row r="350" spans="1:20" ht="315" x14ac:dyDescent="0.25">
      <c r="A350">
        <v>3624</v>
      </c>
      <c r="B350" s="3" t="s">
        <v>3622</v>
      </c>
      <c r="C350" s="10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8308</v>
      </c>
      <c r="R350" t="s">
        <v>8309</v>
      </c>
      <c r="S350" s="20">
        <v>42545.774189814809</v>
      </c>
      <c r="T350" s="20">
        <v>42605.774189814809</v>
      </c>
    </row>
    <row r="351" spans="1:20" ht="270" x14ac:dyDescent="0.25">
      <c r="A351">
        <v>3627</v>
      </c>
      <c r="B351" s="3" t="s">
        <v>3625</v>
      </c>
      <c r="C351" s="10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8308</v>
      </c>
      <c r="R351" t="s">
        <v>8309</v>
      </c>
      <c r="S351" s="20">
        <v>42460.741747685184</v>
      </c>
      <c r="T351" s="20">
        <v>42511.165972222225</v>
      </c>
    </row>
    <row r="352" spans="1:20" ht="195" x14ac:dyDescent="0.25">
      <c r="A352">
        <v>3648</v>
      </c>
      <c r="B352" s="3" t="s">
        <v>3646</v>
      </c>
      <c r="C352" s="10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8308</v>
      </c>
      <c r="R352" t="s">
        <v>8309</v>
      </c>
      <c r="S352" s="20">
        <v>41887.292187500003</v>
      </c>
      <c r="T352" s="20">
        <v>41917.292187500003</v>
      </c>
    </row>
    <row r="353" spans="1:20" ht="225" x14ac:dyDescent="0.25">
      <c r="A353">
        <v>3651</v>
      </c>
      <c r="B353" s="3" t="s">
        <v>3649</v>
      </c>
      <c r="C353" s="10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8308</v>
      </c>
      <c r="R353" t="s">
        <v>8309</v>
      </c>
      <c r="S353" s="20">
        <v>41828.646319444444</v>
      </c>
      <c r="T353" s="20">
        <v>41861.665972222225</v>
      </c>
    </row>
    <row r="354" spans="1:20" ht="300" x14ac:dyDescent="0.25">
      <c r="A354">
        <v>3655</v>
      </c>
      <c r="B354" s="3" t="s">
        <v>3652</v>
      </c>
      <c r="C354" s="10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8308</v>
      </c>
      <c r="R354" t="s">
        <v>8309</v>
      </c>
      <c r="S354" s="20">
        <v>42173.803217592591</v>
      </c>
      <c r="T354" s="20">
        <v>42203.290972222225</v>
      </c>
    </row>
    <row r="355" spans="1:20" ht="165" x14ac:dyDescent="0.25">
      <c r="A355">
        <v>3658</v>
      </c>
      <c r="B355" s="3" t="s">
        <v>3655</v>
      </c>
      <c r="C355" s="10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8308</v>
      </c>
      <c r="R355" t="s">
        <v>8309</v>
      </c>
      <c r="S355" s="20">
        <v>41775.858564814815</v>
      </c>
      <c r="T355" s="20">
        <v>41822.165972222225</v>
      </c>
    </row>
    <row r="356" spans="1:20" ht="210" x14ac:dyDescent="0.25">
      <c r="A356">
        <v>3659</v>
      </c>
      <c r="B356" s="3" t="s">
        <v>3656</v>
      </c>
      <c r="C356" s="10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8308</v>
      </c>
      <c r="R356" t="s">
        <v>8309</v>
      </c>
      <c r="S356" s="20">
        <v>42055.277199074073</v>
      </c>
      <c r="T356" s="20">
        <v>42082.610416666663</v>
      </c>
    </row>
    <row r="357" spans="1:20" ht="285" x14ac:dyDescent="0.25">
      <c r="A357">
        <v>3661</v>
      </c>
      <c r="B357" s="3" t="s">
        <v>3658</v>
      </c>
      <c r="C357" s="10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8308</v>
      </c>
      <c r="R357" t="s">
        <v>8309</v>
      </c>
      <c r="S357" s="20">
        <v>42447.896666666667</v>
      </c>
      <c r="T357" s="20">
        <v>42470.166666666672</v>
      </c>
    </row>
    <row r="358" spans="1:20" ht="270" x14ac:dyDescent="0.25">
      <c r="A358">
        <v>3664</v>
      </c>
      <c r="B358" s="3" t="s">
        <v>3661</v>
      </c>
      <c r="C358" s="10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8308</v>
      </c>
      <c r="R358" t="s">
        <v>8309</v>
      </c>
      <c r="S358" s="20">
        <v>42523.248715277776</v>
      </c>
      <c r="T358" s="20">
        <v>42537.248715277776</v>
      </c>
    </row>
    <row r="359" spans="1:20" ht="105" x14ac:dyDescent="0.25">
      <c r="A359">
        <v>3666</v>
      </c>
      <c r="B359" s="3" t="s">
        <v>3663</v>
      </c>
      <c r="C359" s="10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8308</v>
      </c>
      <c r="R359" t="s">
        <v>8309</v>
      </c>
      <c r="S359" s="20">
        <v>41822.90488425926</v>
      </c>
      <c r="T359" s="20">
        <v>41844.291666666664</v>
      </c>
    </row>
    <row r="360" spans="1:20" ht="255" x14ac:dyDescent="0.25">
      <c r="A360">
        <v>3668</v>
      </c>
      <c r="B360" s="3" t="s">
        <v>3665</v>
      </c>
      <c r="C360" s="10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8308</v>
      </c>
      <c r="R360" t="s">
        <v>8309</v>
      </c>
      <c r="S360" s="20">
        <v>42185.556157407409</v>
      </c>
      <c r="T360" s="20">
        <v>42208.772916666669</v>
      </c>
    </row>
    <row r="361" spans="1:20" ht="300" x14ac:dyDescent="0.25">
      <c r="A361">
        <v>3671</v>
      </c>
      <c r="B361" s="3" t="s">
        <v>3668</v>
      </c>
      <c r="C361" s="10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8308</v>
      </c>
      <c r="R361" t="s">
        <v>8309</v>
      </c>
      <c r="S361" s="20">
        <v>41820.62809027778</v>
      </c>
      <c r="T361" s="20">
        <v>41841.165972222225</v>
      </c>
    </row>
    <row r="362" spans="1:20" ht="300" x14ac:dyDescent="0.25">
      <c r="A362">
        <v>3676</v>
      </c>
      <c r="B362" s="3" t="s">
        <v>3673</v>
      </c>
      <c r="C362" s="10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8308</v>
      </c>
      <c r="R362" t="s">
        <v>8309</v>
      </c>
      <c r="S362" s="20">
        <v>41876.815787037034</v>
      </c>
      <c r="T362" s="20">
        <v>41894.815787037034</v>
      </c>
    </row>
    <row r="363" spans="1:20" ht="195" x14ac:dyDescent="0.25">
      <c r="A363">
        <v>3677</v>
      </c>
      <c r="B363" s="3" t="s">
        <v>3674</v>
      </c>
      <c r="C363" s="10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8308</v>
      </c>
      <c r="R363" t="s">
        <v>8309</v>
      </c>
      <c r="S363" s="20">
        <v>41802.574282407404</v>
      </c>
      <c r="T363" s="20">
        <v>41823.165972222225</v>
      </c>
    </row>
    <row r="364" spans="1:20" ht="255" x14ac:dyDescent="0.25">
      <c r="A364">
        <v>3679</v>
      </c>
      <c r="B364" s="3" t="s">
        <v>3676</v>
      </c>
      <c r="C364" s="10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8308</v>
      </c>
      <c r="R364" t="s">
        <v>8309</v>
      </c>
      <c r="S364" s="20">
        <v>41786.761354166665</v>
      </c>
      <c r="T364" s="20">
        <v>41821.207638888889</v>
      </c>
    </row>
    <row r="365" spans="1:20" ht="210" x14ac:dyDescent="0.25">
      <c r="A365">
        <v>3680</v>
      </c>
      <c r="B365" s="3" t="s">
        <v>3677</v>
      </c>
      <c r="C365" s="10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8308</v>
      </c>
      <c r="R365" t="s">
        <v>8309</v>
      </c>
      <c r="S365" s="20">
        <v>42627.454097222217</v>
      </c>
      <c r="T365" s="20">
        <v>42648.454097222217</v>
      </c>
    </row>
    <row r="366" spans="1:20" ht="315" x14ac:dyDescent="0.25">
      <c r="A366">
        <v>3681</v>
      </c>
      <c r="B366" s="3" t="s">
        <v>3678</v>
      </c>
      <c r="C366" s="10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8308</v>
      </c>
      <c r="R366" t="s">
        <v>8309</v>
      </c>
      <c r="S366" s="20">
        <v>42374.651504629626</v>
      </c>
      <c r="T366" s="20">
        <v>42384.651504629626</v>
      </c>
    </row>
    <row r="367" spans="1:20" ht="270" x14ac:dyDescent="0.25">
      <c r="A367">
        <v>3682</v>
      </c>
      <c r="B367" s="3" t="s">
        <v>3679</v>
      </c>
      <c r="C367" s="10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8308</v>
      </c>
      <c r="R367" t="s">
        <v>8309</v>
      </c>
      <c r="S367" s="20">
        <v>41772.685393518521</v>
      </c>
      <c r="T367" s="20">
        <v>41806.290972222225</v>
      </c>
    </row>
    <row r="368" spans="1:20" ht="240" x14ac:dyDescent="0.25">
      <c r="A368">
        <v>3683</v>
      </c>
      <c r="B368" s="3" t="s">
        <v>3680</v>
      </c>
      <c r="C368" s="10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8308</v>
      </c>
      <c r="R368" t="s">
        <v>8309</v>
      </c>
      <c r="S368" s="20">
        <v>42633.116851851853</v>
      </c>
      <c r="T368" s="20">
        <v>42663.116851851853</v>
      </c>
    </row>
    <row r="369" spans="1:20" ht="255" x14ac:dyDescent="0.25">
      <c r="A369">
        <v>3684</v>
      </c>
      <c r="B369" s="3" t="s">
        <v>3681</v>
      </c>
      <c r="C369" s="10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8308</v>
      </c>
      <c r="R369" t="s">
        <v>8309</v>
      </c>
      <c r="S369" s="20">
        <v>42219.180393518516</v>
      </c>
      <c r="T369" s="20">
        <v>42249.180393518516</v>
      </c>
    </row>
    <row r="370" spans="1:20" ht="240" x14ac:dyDescent="0.25">
      <c r="A370">
        <v>3685</v>
      </c>
      <c r="B370" s="3" t="s">
        <v>3682</v>
      </c>
      <c r="C370" s="10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8308</v>
      </c>
      <c r="R370" t="s">
        <v>8309</v>
      </c>
      <c r="S370" s="20">
        <v>41753.593275462961</v>
      </c>
      <c r="T370" s="20">
        <v>41778.875</v>
      </c>
    </row>
    <row r="371" spans="1:20" ht="240" x14ac:dyDescent="0.25">
      <c r="A371">
        <v>3686</v>
      </c>
      <c r="B371" s="3" t="s">
        <v>3683</v>
      </c>
      <c r="C371" s="10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8308</v>
      </c>
      <c r="R371" t="s">
        <v>8309</v>
      </c>
      <c r="S371" s="20">
        <v>42230.662731481483</v>
      </c>
      <c r="T371" s="20">
        <v>42245.165972222225</v>
      </c>
    </row>
    <row r="372" spans="1:20" ht="270" x14ac:dyDescent="0.25">
      <c r="A372">
        <v>3687</v>
      </c>
      <c r="B372" s="3" t="s">
        <v>3684</v>
      </c>
      <c r="C372" s="10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8308</v>
      </c>
      <c r="R372" t="s">
        <v>8309</v>
      </c>
      <c r="S372" s="20">
        <v>41787.218229166669</v>
      </c>
      <c r="T372" s="20">
        <v>41817.218229166669</v>
      </c>
    </row>
    <row r="373" spans="1:20" ht="300" x14ac:dyDescent="0.25">
      <c r="A373">
        <v>3689</v>
      </c>
      <c r="B373" s="3" t="s">
        <v>3686</v>
      </c>
      <c r="C373" s="10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8308</v>
      </c>
      <c r="R373" t="s">
        <v>8309</v>
      </c>
      <c r="S373" s="20">
        <v>42147.826840277776</v>
      </c>
      <c r="T373" s="20">
        <v>42176.934027777781</v>
      </c>
    </row>
    <row r="374" spans="1:20" ht="270" x14ac:dyDescent="0.25">
      <c r="A374">
        <v>3690</v>
      </c>
      <c r="B374" s="3" t="s">
        <v>3687</v>
      </c>
      <c r="C374" s="10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8308</v>
      </c>
      <c r="R374" t="s">
        <v>8309</v>
      </c>
      <c r="S374" s="20">
        <v>41940.598182870373</v>
      </c>
      <c r="T374" s="20">
        <v>41970.639849537038</v>
      </c>
    </row>
    <row r="375" spans="1:20" ht="135" x14ac:dyDescent="0.25">
      <c r="A375">
        <v>3691</v>
      </c>
      <c r="B375" s="3" t="s">
        <v>3688</v>
      </c>
      <c r="C375" s="10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8308</v>
      </c>
      <c r="R375" t="s">
        <v>8309</v>
      </c>
      <c r="S375" s="20">
        <v>42020.700567129628</v>
      </c>
      <c r="T375" s="20">
        <v>42065.207638888889</v>
      </c>
    </row>
    <row r="376" spans="1:20" ht="165" x14ac:dyDescent="0.25">
      <c r="A376">
        <v>3692</v>
      </c>
      <c r="B376" s="3" t="s">
        <v>3689</v>
      </c>
      <c r="C376" s="10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8308</v>
      </c>
      <c r="R376" t="s">
        <v>8309</v>
      </c>
      <c r="S376" s="20">
        <v>41891.96503472222</v>
      </c>
      <c r="T376" s="20">
        <v>41901</v>
      </c>
    </row>
    <row r="377" spans="1:20" ht="255" x14ac:dyDescent="0.25">
      <c r="A377">
        <v>3694</v>
      </c>
      <c r="B377" s="3" t="s">
        <v>3691</v>
      </c>
      <c r="C377" s="10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8308</v>
      </c>
      <c r="R377" t="s">
        <v>8309</v>
      </c>
      <c r="S377" s="20">
        <v>42490.133877314816</v>
      </c>
      <c r="T377" s="20">
        <v>42527.083333333328</v>
      </c>
    </row>
    <row r="378" spans="1:20" ht="300" x14ac:dyDescent="0.25">
      <c r="A378">
        <v>3695</v>
      </c>
      <c r="B378" s="3" t="s">
        <v>3692</v>
      </c>
      <c r="C378" s="10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8308</v>
      </c>
      <c r="R378" t="s">
        <v>8309</v>
      </c>
      <c r="S378" s="20">
        <v>41995.870486111111</v>
      </c>
      <c r="T378" s="20">
        <v>42015.870486111111</v>
      </c>
    </row>
    <row r="379" spans="1:20" ht="210" x14ac:dyDescent="0.25">
      <c r="A379">
        <v>3698</v>
      </c>
      <c r="B379" s="3" t="s">
        <v>3695</v>
      </c>
      <c r="C379" s="10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8308</v>
      </c>
      <c r="R379" t="s">
        <v>8309</v>
      </c>
      <c r="S379" s="20">
        <v>42401.806562500002</v>
      </c>
      <c r="T379" s="20">
        <v>42431.806562500002</v>
      </c>
    </row>
    <row r="380" spans="1:20" ht="270" x14ac:dyDescent="0.25">
      <c r="A380">
        <v>3699</v>
      </c>
      <c r="B380" s="3" t="s">
        <v>3696</v>
      </c>
      <c r="C380" s="10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8308</v>
      </c>
      <c r="R380" t="s">
        <v>8309</v>
      </c>
      <c r="S380" s="20">
        <v>41897.602037037039</v>
      </c>
      <c r="T380" s="20">
        <v>41927.602037037039</v>
      </c>
    </row>
    <row r="381" spans="1:20" ht="120" x14ac:dyDescent="0.25">
      <c r="A381">
        <v>3700</v>
      </c>
      <c r="B381" s="3" t="s">
        <v>3697</v>
      </c>
      <c r="C381" s="10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8308</v>
      </c>
      <c r="R381" t="s">
        <v>8309</v>
      </c>
      <c r="S381" s="20">
        <v>41882.585648148146</v>
      </c>
      <c r="T381" s="20">
        <v>41912.666666666664</v>
      </c>
    </row>
    <row r="382" spans="1:20" ht="270" x14ac:dyDescent="0.25">
      <c r="A382">
        <v>3703</v>
      </c>
      <c r="B382" s="3" t="s">
        <v>3700</v>
      </c>
      <c r="C382" s="10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8308</v>
      </c>
      <c r="R382" t="s">
        <v>8309</v>
      </c>
      <c r="S382" s="20">
        <v>42556.504490740743</v>
      </c>
      <c r="T382" s="20">
        <v>42595.290972222225</v>
      </c>
    </row>
    <row r="383" spans="1:20" ht="255" x14ac:dyDescent="0.25">
      <c r="A383">
        <v>3705</v>
      </c>
      <c r="B383" s="3" t="s">
        <v>3702</v>
      </c>
      <c r="C383" s="10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8308</v>
      </c>
      <c r="R383" t="s">
        <v>8309</v>
      </c>
      <c r="S383" s="20">
        <v>41792.542986111112</v>
      </c>
      <c r="T383" s="20">
        <v>41813.75</v>
      </c>
    </row>
    <row r="384" spans="1:20" ht="210" x14ac:dyDescent="0.25">
      <c r="A384">
        <v>3706</v>
      </c>
      <c r="B384" s="3" t="s">
        <v>3703</v>
      </c>
      <c r="C384" s="10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8308</v>
      </c>
      <c r="R384" t="s">
        <v>8309</v>
      </c>
      <c r="S384" s="20">
        <v>41879.913761574076</v>
      </c>
      <c r="T384" s="20">
        <v>41894.913761574076</v>
      </c>
    </row>
    <row r="385" spans="1:20" ht="195" x14ac:dyDescent="0.25">
      <c r="A385">
        <v>3707</v>
      </c>
      <c r="B385" s="3" t="s">
        <v>3704</v>
      </c>
      <c r="C385" s="10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8308</v>
      </c>
      <c r="R385" t="s">
        <v>8309</v>
      </c>
      <c r="S385" s="20">
        <v>42552.048356481479</v>
      </c>
      <c r="T385" s="20">
        <v>42573.226388888885</v>
      </c>
    </row>
    <row r="386" spans="1:20" ht="315" x14ac:dyDescent="0.25">
      <c r="A386">
        <v>3708</v>
      </c>
      <c r="B386" s="3" t="s">
        <v>3705</v>
      </c>
      <c r="C386" s="10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8308</v>
      </c>
      <c r="R386" t="s">
        <v>8309</v>
      </c>
      <c r="S386" s="20">
        <v>41810.142199074071</v>
      </c>
      <c r="T386" s="20">
        <v>41824.142199074071</v>
      </c>
    </row>
    <row r="387" spans="1:20" ht="165" x14ac:dyDescent="0.25">
      <c r="A387">
        <v>3710</v>
      </c>
      <c r="B387" s="3" t="s">
        <v>3707</v>
      </c>
      <c r="C387" s="10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8308</v>
      </c>
      <c r="R387" t="s">
        <v>8309</v>
      </c>
      <c r="S387" s="20">
        <v>42072.576249999998</v>
      </c>
      <c r="T387" s="20">
        <v>42097.576249999998</v>
      </c>
    </row>
    <row r="388" spans="1:20" ht="165" x14ac:dyDescent="0.25">
      <c r="A388">
        <v>3711</v>
      </c>
      <c r="B388" s="3" t="s">
        <v>3708</v>
      </c>
      <c r="C388" s="10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8308</v>
      </c>
      <c r="R388" t="s">
        <v>8309</v>
      </c>
      <c r="S388" s="20">
        <v>41779.724224537036</v>
      </c>
      <c r="T388" s="20">
        <v>41805.666666666664</v>
      </c>
    </row>
    <row r="389" spans="1:20" ht="270" x14ac:dyDescent="0.25">
      <c r="A389">
        <v>3712</v>
      </c>
      <c r="B389" s="3" t="s">
        <v>3709</v>
      </c>
      <c r="C389" s="10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8308</v>
      </c>
      <c r="R389" t="s">
        <v>8309</v>
      </c>
      <c r="S389" s="20">
        <v>42134.172071759262</v>
      </c>
      <c r="T389" s="20">
        <v>42155.290972222225</v>
      </c>
    </row>
    <row r="390" spans="1:20" ht="270" x14ac:dyDescent="0.25">
      <c r="A390">
        <v>3713</v>
      </c>
      <c r="B390" s="3" t="s">
        <v>3710</v>
      </c>
      <c r="C390" s="10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8308</v>
      </c>
      <c r="R390" t="s">
        <v>8309</v>
      </c>
      <c r="S390" s="20">
        <v>42505.738032407404</v>
      </c>
      <c r="T390" s="20">
        <v>42525.738032407404</v>
      </c>
    </row>
    <row r="391" spans="1:20" ht="285" x14ac:dyDescent="0.25">
      <c r="A391">
        <v>3714</v>
      </c>
      <c r="B391" s="3" t="s">
        <v>3711</v>
      </c>
      <c r="C391" s="10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8308</v>
      </c>
      <c r="R391" t="s">
        <v>8309</v>
      </c>
      <c r="S391" s="20">
        <v>42118.556331018524</v>
      </c>
      <c r="T391" s="20">
        <v>42150.165972222225</v>
      </c>
    </row>
    <row r="392" spans="1:20" ht="255" x14ac:dyDescent="0.25">
      <c r="A392">
        <v>3716</v>
      </c>
      <c r="B392" s="3" t="s">
        <v>3713</v>
      </c>
      <c r="C392" s="10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8308</v>
      </c>
      <c r="R392" t="s">
        <v>8309</v>
      </c>
      <c r="S392" s="20">
        <v>42360.887835648144</v>
      </c>
      <c r="T392" s="20">
        <v>42390.887835648144</v>
      </c>
    </row>
    <row r="393" spans="1:20" ht="135" x14ac:dyDescent="0.25">
      <c r="A393">
        <v>3720</v>
      </c>
      <c r="B393" s="3" t="s">
        <v>3717</v>
      </c>
      <c r="C393" s="10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8308</v>
      </c>
      <c r="R393" t="s">
        <v>8309</v>
      </c>
      <c r="S393" s="20">
        <v>42165.993125000001</v>
      </c>
      <c r="T393" s="20">
        <v>42187.993125000001</v>
      </c>
    </row>
    <row r="394" spans="1:20" ht="315" x14ac:dyDescent="0.25">
      <c r="A394">
        <v>3721</v>
      </c>
      <c r="B394" s="3" t="s">
        <v>3718</v>
      </c>
      <c r="C394" s="10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8308</v>
      </c>
      <c r="R394" t="s">
        <v>8309</v>
      </c>
      <c r="S394" s="20">
        <v>41927.936157407406</v>
      </c>
      <c r="T394" s="20">
        <v>41948.977824074071</v>
      </c>
    </row>
    <row r="395" spans="1:20" ht="285" x14ac:dyDescent="0.25">
      <c r="A395">
        <v>3726</v>
      </c>
      <c r="B395" s="3" t="s">
        <v>3723</v>
      </c>
      <c r="C395" s="10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8308</v>
      </c>
      <c r="R395" t="s">
        <v>8309</v>
      </c>
      <c r="S395" s="20">
        <v>42462.140868055561</v>
      </c>
      <c r="T395" s="20">
        <v>42489.875</v>
      </c>
    </row>
    <row r="396" spans="1:20" ht="240" x14ac:dyDescent="0.25">
      <c r="A396">
        <v>3727</v>
      </c>
      <c r="B396" s="3" t="s">
        <v>3724</v>
      </c>
      <c r="C396" s="10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8308</v>
      </c>
      <c r="R396" t="s">
        <v>8309</v>
      </c>
      <c r="S396" s="20">
        <v>42632.348310185189</v>
      </c>
      <c r="T396" s="20">
        <v>42663.204861111109</v>
      </c>
    </row>
    <row r="397" spans="1:20" ht="240" x14ac:dyDescent="0.25">
      <c r="A397">
        <v>3810</v>
      </c>
      <c r="B397" s="3" t="s">
        <v>3807</v>
      </c>
      <c r="C397" s="10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8308</v>
      </c>
      <c r="R397" t="s">
        <v>8309</v>
      </c>
      <c r="S397" s="20">
        <v>42054.849050925928</v>
      </c>
      <c r="T397" s="20">
        <v>42084.807384259257</v>
      </c>
    </row>
    <row r="398" spans="1:20" ht="300" x14ac:dyDescent="0.25">
      <c r="A398">
        <v>3813</v>
      </c>
      <c r="B398" s="3" t="s">
        <v>3810</v>
      </c>
      <c r="C398" s="10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8308</v>
      </c>
      <c r="R398" t="s">
        <v>8309</v>
      </c>
      <c r="S398" s="20">
        <v>42497.275706018518</v>
      </c>
      <c r="T398" s="20">
        <v>42535.904861111107</v>
      </c>
    </row>
    <row r="399" spans="1:20" ht="285" x14ac:dyDescent="0.25">
      <c r="A399">
        <v>3814</v>
      </c>
      <c r="B399" s="3" t="s">
        <v>3811</v>
      </c>
      <c r="C399" s="10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8308</v>
      </c>
      <c r="R399" t="s">
        <v>8309</v>
      </c>
      <c r="S399" s="20">
        <v>42058.904074074075</v>
      </c>
      <c r="T399" s="20">
        <v>42095.165972222225</v>
      </c>
    </row>
    <row r="400" spans="1:20" ht="240" x14ac:dyDescent="0.25">
      <c r="A400">
        <v>3816</v>
      </c>
      <c r="B400" s="3" t="s">
        <v>3813</v>
      </c>
      <c r="C400" s="10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8308</v>
      </c>
      <c r="R400" t="s">
        <v>8309</v>
      </c>
      <c r="S400" s="20">
        <v>41807.690081018518</v>
      </c>
      <c r="T400" s="20">
        <v>41837.690081018518</v>
      </c>
    </row>
    <row r="401" spans="1:20" ht="270" x14ac:dyDescent="0.25">
      <c r="A401">
        <v>3817</v>
      </c>
      <c r="B401" s="3" t="s">
        <v>3814</v>
      </c>
      <c r="C401" s="10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8308</v>
      </c>
      <c r="R401" t="s">
        <v>8309</v>
      </c>
      <c r="S401" s="20">
        <v>42284.69694444444</v>
      </c>
      <c r="T401" s="20">
        <v>42301.165972222225</v>
      </c>
    </row>
    <row r="402" spans="1:20" ht="255" x14ac:dyDescent="0.25">
      <c r="A402">
        <v>3818</v>
      </c>
      <c r="B402" s="3" t="s">
        <v>3815</v>
      </c>
      <c r="C402" s="10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8308</v>
      </c>
      <c r="R402" t="s">
        <v>8309</v>
      </c>
      <c r="S402" s="20">
        <v>42045.84238425926</v>
      </c>
      <c r="T402" s="20">
        <v>42075.800717592589</v>
      </c>
    </row>
    <row r="403" spans="1:20" ht="195" x14ac:dyDescent="0.25">
      <c r="A403">
        <v>3819</v>
      </c>
      <c r="B403" s="3" t="s">
        <v>3816</v>
      </c>
      <c r="C403" s="10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8308</v>
      </c>
      <c r="R403" t="s">
        <v>8309</v>
      </c>
      <c r="S403" s="20">
        <v>42184.209537037037</v>
      </c>
      <c r="T403" s="20">
        <v>42202.876388888893</v>
      </c>
    </row>
    <row r="404" spans="1:20" ht="255" x14ac:dyDescent="0.25">
      <c r="A404">
        <v>3821</v>
      </c>
      <c r="B404" s="3" t="s">
        <v>3818</v>
      </c>
      <c r="C404" s="10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8308</v>
      </c>
      <c r="R404" t="s">
        <v>8309</v>
      </c>
      <c r="S404" s="20">
        <v>42341.180636574078</v>
      </c>
      <c r="T404" s="20">
        <v>42373.180636574078</v>
      </c>
    </row>
    <row r="405" spans="1:20" ht="255" x14ac:dyDescent="0.25">
      <c r="A405">
        <v>3823</v>
      </c>
      <c r="B405" s="3" t="s">
        <v>3820</v>
      </c>
      <c r="C405" s="10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8308</v>
      </c>
      <c r="R405" t="s">
        <v>8309</v>
      </c>
      <c r="S405" s="20">
        <v>42170.910231481481</v>
      </c>
      <c r="T405" s="20">
        <v>42205.165972222225</v>
      </c>
    </row>
    <row r="406" spans="1:20" ht="270" x14ac:dyDescent="0.25">
      <c r="A406">
        <v>3825</v>
      </c>
      <c r="B406" s="3" t="s">
        <v>3822</v>
      </c>
      <c r="C406" s="10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8308</v>
      </c>
      <c r="R406" t="s">
        <v>8309</v>
      </c>
      <c r="S406" s="20">
        <v>42151.069606481484</v>
      </c>
      <c r="T406" s="20">
        <v>42172.069606481484</v>
      </c>
    </row>
    <row r="407" spans="1:20" ht="270" x14ac:dyDescent="0.25">
      <c r="A407">
        <v>3828</v>
      </c>
      <c r="B407" s="3" t="s">
        <v>3825</v>
      </c>
      <c r="C407" s="10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8308</v>
      </c>
      <c r="R407" t="s">
        <v>8309</v>
      </c>
      <c r="S407" s="20">
        <v>41944.527627314819</v>
      </c>
      <c r="T407" s="20">
        <v>42004.569293981483</v>
      </c>
    </row>
    <row r="408" spans="1:20" ht="285" x14ac:dyDescent="0.25">
      <c r="A408">
        <v>3829</v>
      </c>
      <c r="B408" s="3" t="s">
        <v>3826</v>
      </c>
      <c r="C408" s="10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8308</v>
      </c>
      <c r="R408" t="s">
        <v>8309</v>
      </c>
      <c r="S408" s="20">
        <v>42593.865405092598</v>
      </c>
      <c r="T408" s="20">
        <v>42613.865405092598</v>
      </c>
    </row>
    <row r="409" spans="1:20" ht="270" x14ac:dyDescent="0.25">
      <c r="A409">
        <v>3830</v>
      </c>
      <c r="B409" s="3" t="s">
        <v>3827</v>
      </c>
      <c r="C409" s="10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8308</v>
      </c>
      <c r="R409" t="s">
        <v>8309</v>
      </c>
      <c r="S409" s="20">
        <v>42503.740868055553</v>
      </c>
      <c r="T409" s="20">
        <v>42517.740868055553</v>
      </c>
    </row>
    <row r="410" spans="1:20" ht="285" x14ac:dyDescent="0.25">
      <c r="A410">
        <v>3831</v>
      </c>
      <c r="B410" s="3" t="s">
        <v>3828</v>
      </c>
      <c r="C410" s="10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8308</v>
      </c>
      <c r="R410" t="s">
        <v>8309</v>
      </c>
      <c r="S410" s="20">
        <v>41927.848900462966</v>
      </c>
      <c r="T410" s="20">
        <v>41948.890567129631</v>
      </c>
    </row>
    <row r="411" spans="1:20" ht="285" x14ac:dyDescent="0.25">
      <c r="A411">
        <v>3832</v>
      </c>
      <c r="B411" s="3" t="s">
        <v>3829</v>
      </c>
      <c r="C411" s="10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8308</v>
      </c>
      <c r="R411" t="s">
        <v>8309</v>
      </c>
      <c r="S411" s="20">
        <v>42375.114988425921</v>
      </c>
      <c r="T411" s="20">
        <v>42420.114988425921</v>
      </c>
    </row>
    <row r="412" spans="1:20" ht="210" x14ac:dyDescent="0.25">
      <c r="A412">
        <v>3836</v>
      </c>
      <c r="B412" s="3" t="s">
        <v>3833</v>
      </c>
      <c r="C412" s="10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8308</v>
      </c>
      <c r="R412" t="s">
        <v>8309</v>
      </c>
      <c r="S412" s="20">
        <v>42553.926527777774</v>
      </c>
      <c r="T412" s="20">
        <v>42585.172916666663</v>
      </c>
    </row>
    <row r="413" spans="1:20" ht="315" x14ac:dyDescent="0.25">
      <c r="A413">
        <v>3839</v>
      </c>
      <c r="B413" s="3" t="s">
        <v>3836</v>
      </c>
      <c r="C413" s="10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8308</v>
      </c>
      <c r="R413" t="s">
        <v>8309</v>
      </c>
      <c r="S413" s="20">
        <v>42155.142638888887</v>
      </c>
      <c r="T413" s="20">
        <v>42215.142638888887</v>
      </c>
    </row>
  </sheetData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"successful"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413">
    <cfRule type="colorScale" priority="1">
      <colorScale>
        <cfvo type="min"/>
        <cfvo type="percent" val="99"/>
        <color rgb="FFC33D3D"/>
        <color rgb="FF308B9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CD004-272D-4581-BCF8-E04E11263BF0}">
  <sheetPr codeName="Sheet5"/>
  <dimension ref="A1:T251"/>
  <sheetViews>
    <sheetView workbookViewId="0">
      <selection activeCell="J3" sqref="J3"/>
    </sheetView>
  </sheetViews>
  <sheetFormatPr defaultRowHeight="15" x14ac:dyDescent="0.25"/>
  <cols>
    <col min="2" max="2" width="18.5703125" customWidth="1"/>
    <col min="3" max="3" width="34.7109375" customWidth="1"/>
    <col min="4" max="4" width="12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5.140625" bestFit="1" customWidth="1"/>
    <col min="16" max="16" width="17" bestFit="1" customWidth="1"/>
    <col min="17" max="17" width="8.85546875" bestFit="1" customWidth="1"/>
    <col min="18" max="18" width="12.285156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3" t="s">
        <v>8363</v>
      </c>
      <c r="R1" s="13" t="s">
        <v>8312</v>
      </c>
      <c r="S1" s="21" t="s">
        <v>8364</v>
      </c>
      <c r="T1" s="21" t="s">
        <v>8365</v>
      </c>
    </row>
    <row r="2" spans="1:20" ht="66.75" customHeight="1" x14ac:dyDescent="0.25">
      <c r="A2">
        <v>2843</v>
      </c>
      <c r="B2" s="3" t="s">
        <v>2843</v>
      </c>
      <c r="C2" s="10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2">
        <v>0</v>
      </c>
      <c r="P2">
        <v>0</v>
      </c>
      <c r="Q2" s="14" t="s">
        <v>8308</v>
      </c>
      <c r="R2" t="s">
        <v>8309</v>
      </c>
      <c r="S2" s="20">
        <v>42492.737847222219</v>
      </c>
      <c r="T2" s="20">
        <v>42534.166666666672</v>
      </c>
    </row>
    <row r="3" spans="1:20" ht="75" x14ac:dyDescent="0.25">
      <c r="A3">
        <v>2845</v>
      </c>
      <c r="B3" s="3" t="s">
        <v>2845</v>
      </c>
      <c r="C3" s="10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2">
        <v>32</v>
      </c>
      <c r="P3">
        <v>60.67</v>
      </c>
      <c r="Q3" s="14" t="s">
        <v>8308</v>
      </c>
      <c r="R3" t="s">
        <v>8309</v>
      </c>
      <c r="S3" s="20">
        <v>42103.016585648147</v>
      </c>
      <c r="T3" s="20">
        <v>42163.016585648147</v>
      </c>
    </row>
    <row r="4" spans="1:20" ht="46.5" customHeight="1" x14ac:dyDescent="0.25">
      <c r="A4">
        <v>2846</v>
      </c>
      <c r="B4" s="3" t="s">
        <v>2846</v>
      </c>
      <c r="C4" s="10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2">
        <v>0</v>
      </c>
      <c r="P4">
        <v>0</v>
      </c>
      <c r="Q4" s="14" t="s">
        <v>8308</v>
      </c>
      <c r="R4" t="s">
        <v>8309</v>
      </c>
      <c r="S4" s="20">
        <v>42108.692060185189</v>
      </c>
      <c r="T4" s="20">
        <v>42153.692060185189</v>
      </c>
    </row>
    <row r="5" spans="1:20" ht="90" customHeight="1" x14ac:dyDescent="0.25">
      <c r="A5">
        <v>2847</v>
      </c>
      <c r="B5" s="3" t="s">
        <v>2847</v>
      </c>
      <c r="C5" s="10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2">
        <v>0</v>
      </c>
      <c r="P5">
        <v>0</v>
      </c>
      <c r="Q5" s="14" t="s">
        <v>8308</v>
      </c>
      <c r="R5" t="s">
        <v>8309</v>
      </c>
      <c r="S5" s="20">
        <v>42453.806307870371</v>
      </c>
      <c r="T5" s="20">
        <v>42513.806307870371</v>
      </c>
    </row>
    <row r="6" spans="1:20" ht="60" x14ac:dyDescent="0.25">
      <c r="A6">
        <v>2848</v>
      </c>
      <c r="B6" s="3" t="s">
        <v>2848</v>
      </c>
      <c r="C6" s="10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2">
        <v>0</v>
      </c>
      <c r="P6">
        <v>23.33</v>
      </c>
      <c r="Q6" s="14" t="s">
        <v>8308</v>
      </c>
      <c r="R6" t="s">
        <v>8309</v>
      </c>
      <c r="S6" s="20">
        <v>42123.648831018523</v>
      </c>
      <c r="T6" s="20">
        <v>42153.648831018523</v>
      </c>
    </row>
    <row r="7" spans="1:20" ht="60" x14ac:dyDescent="0.25">
      <c r="A7">
        <v>2850</v>
      </c>
      <c r="B7" s="3" t="s">
        <v>2850</v>
      </c>
      <c r="C7" s="10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2">
        <v>4</v>
      </c>
      <c r="P7">
        <v>23.92</v>
      </c>
      <c r="Q7" s="14" t="s">
        <v>8308</v>
      </c>
      <c r="R7" t="s">
        <v>8309</v>
      </c>
      <c r="S7" s="20">
        <v>41858.007071759261</v>
      </c>
      <c r="T7" s="20">
        <v>41888.007071759261</v>
      </c>
    </row>
    <row r="8" spans="1:20" ht="60" x14ac:dyDescent="0.25">
      <c r="A8">
        <v>2852</v>
      </c>
      <c r="B8" s="3" t="s">
        <v>2852</v>
      </c>
      <c r="C8" s="10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2">
        <v>2</v>
      </c>
      <c r="P8">
        <v>15.83</v>
      </c>
      <c r="Q8" s="14" t="s">
        <v>8308</v>
      </c>
      <c r="R8" t="s">
        <v>8309</v>
      </c>
      <c r="S8" s="20">
        <v>41781.045173611114</v>
      </c>
      <c r="T8" s="20">
        <v>41811.045173611114</v>
      </c>
    </row>
    <row r="9" spans="1:20" ht="60" x14ac:dyDescent="0.25">
      <c r="A9">
        <v>2855</v>
      </c>
      <c r="B9" s="3" t="s">
        <v>2855</v>
      </c>
      <c r="C9" s="10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2">
        <v>50</v>
      </c>
      <c r="P9">
        <v>60</v>
      </c>
      <c r="Q9" s="14" t="s">
        <v>8308</v>
      </c>
      <c r="R9" t="s">
        <v>8309</v>
      </c>
      <c r="S9" s="20">
        <v>42370.007766203707</v>
      </c>
      <c r="T9" s="20">
        <v>42398.981944444444</v>
      </c>
    </row>
    <row r="10" spans="1:20" ht="66.75" customHeight="1" x14ac:dyDescent="0.25">
      <c r="A10">
        <v>2856</v>
      </c>
      <c r="B10" s="3" t="s">
        <v>2856</v>
      </c>
      <c r="C10" s="10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2">
        <v>5</v>
      </c>
      <c r="P10">
        <v>24.33</v>
      </c>
      <c r="Q10" s="14" t="s">
        <v>8308</v>
      </c>
      <c r="R10" t="s">
        <v>8309</v>
      </c>
      <c r="S10" s="20">
        <v>42165.037581018521</v>
      </c>
      <c r="T10" s="20">
        <v>42224.898611111115</v>
      </c>
    </row>
    <row r="11" spans="1:20" ht="60" x14ac:dyDescent="0.25">
      <c r="A11">
        <v>2860</v>
      </c>
      <c r="B11" s="3" t="s">
        <v>2860</v>
      </c>
      <c r="C11" s="10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2">
        <v>7</v>
      </c>
      <c r="P11">
        <v>29.56</v>
      </c>
      <c r="Q11" s="14" t="s">
        <v>8308</v>
      </c>
      <c r="R11" t="s">
        <v>8309</v>
      </c>
      <c r="S11" s="20">
        <v>42480.800648148142</v>
      </c>
      <c r="T11" s="20">
        <v>42540.800648148142</v>
      </c>
    </row>
    <row r="12" spans="1:20" ht="60" x14ac:dyDescent="0.25">
      <c r="A12">
        <v>2862</v>
      </c>
      <c r="B12" s="3" t="s">
        <v>2862</v>
      </c>
      <c r="C12" s="10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2">
        <v>0</v>
      </c>
      <c r="P12">
        <v>18.329999999999998</v>
      </c>
      <c r="Q12" s="14" t="s">
        <v>8308</v>
      </c>
      <c r="R12" t="s">
        <v>8309</v>
      </c>
      <c r="S12" s="20">
        <v>41784.789687500001</v>
      </c>
      <c r="T12" s="20">
        <v>41814.789687500001</v>
      </c>
    </row>
    <row r="13" spans="1:20" ht="60" x14ac:dyDescent="0.25">
      <c r="A13">
        <v>2863</v>
      </c>
      <c r="B13" s="3" t="s">
        <v>2863</v>
      </c>
      <c r="C13" s="10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>
        <v>20</v>
      </c>
      <c r="Q13" s="14" t="s">
        <v>8308</v>
      </c>
      <c r="R13" t="s">
        <v>8309</v>
      </c>
      <c r="S13" s="20">
        <v>41831.675034722226</v>
      </c>
      <c r="T13" s="20">
        <v>41891.675034722226</v>
      </c>
    </row>
    <row r="14" spans="1:20" ht="60" x14ac:dyDescent="0.25">
      <c r="A14">
        <v>2865</v>
      </c>
      <c r="B14" s="3" t="s">
        <v>2865</v>
      </c>
      <c r="C14" s="10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2">
        <v>0</v>
      </c>
      <c r="P14">
        <v>0</v>
      </c>
      <c r="Q14" s="14" t="s">
        <v>8308</v>
      </c>
      <c r="R14" t="s">
        <v>8309</v>
      </c>
      <c r="S14" s="20">
        <v>41950.114108796297</v>
      </c>
      <c r="T14" s="20">
        <v>42010.114108796297</v>
      </c>
    </row>
    <row r="15" spans="1:20" ht="60" x14ac:dyDescent="0.25">
      <c r="A15">
        <v>2866</v>
      </c>
      <c r="B15" s="3" t="s">
        <v>2866</v>
      </c>
      <c r="C15" s="10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2">
        <v>1</v>
      </c>
      <c r="P15">
        <v>22.5</v>
      </c>
      <c r="Q15" s="14" t="s">
        <v>8308</v>
      </c>
      <c r="R15" t="s">
        <v>8309</v>
      </c>
      <c r="S15" s="20">
        <v>42627.955104166671</v>
      </c>
      <c r="T15" s="20">
        <v>42657.916666666672</v>
      </c>
    </row>
    <row r="16" spans="1:20" ht="60" x14ac:dyDescent="0.25">
      <c r="A16">
        <v>2867</v>
      </c>
      <c r="B16" s="3" t="s">
        <v>2867</v>
      </c>
      <c r="C16" s="10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2">
        <v>20</v>
      </c>
      <c r="P16">
        <v>50.4</v>
      </c>
      <c r="Q16" s="14" t="s">
        <v>8308</v>
      </c>
      <c r="R16" t="s">
        <v>8309</v>
      </c>
      <c r="S16" s="20">
        <v>42531.195277777777</v>
      </c>
      <c r="T16" s="20">
        <v>42555.166666666672</v>
      </c>
    </row>
    <row r="17" spans="1:20" ht="60" x14ac:dyDescent="0.25">
      <c r="A17">
        <v>2868</v>
      </c>
      <c r="B17" s="3" t="s">
        <v>2868</v>
      </c>
      <c r="C17" s="10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2">
        <v>42</v>
      </c>
      <c r="P17">
        <v>105.03</v>
      </c>
      <c r="Q17" s="14" t="s">
        <v>8308</v>
      </c>
      <c r="R17" t="s">
        <v>8309</v>
      </c>
      <c r="S17" s="20">
        <v>42618.827013888891</v>
      </c>
      <c r="T17" s="20">
        <v>42648.827013888891</v>
      </c>
    </row>
    <row r="18" spans="1:20" ht="60" x14ac:dyDescent="0.25">
      <c r="A18">
        <v>2869</v>
      </c>
      <c r="B18" s="3" t="s">
        <v>2869</v>
      </c>
      <c r="C18" s="10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2">
        <v>1</v>
      </c>
      <c r="P18">
        <v>35.4</v>
      </c>
      <c r="Q18" s="14" t="s">
        <v>8308</v>
      </c>
      <c r="R18" t="s">
        <v>8309</v>
      </c>
      <c r="S18" s="20">
        <v>42540.593530092592</v>
      </c>
      <c r="T18" s="20">
        <v>42570.593530092592</v>
      </c>
    </row>
    <row r="19" spans="1:20" ht="60" x14ac:dyDescent="0.25">
      <c r="A19">
        <v>2870</v>
      </c>
      <c r="B19" s="3" t="s">
        <v>2870</v>
      </c>
      <c r="C19" s="10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2">
        <v>15</v>
      </c>
      <c r="P19">
        <v>83.33</v>
      </c>
      <c r="Q19" s="14" t="s">
        <v>8308</v>
      </c>
      <c r="R19" t="s">
        <v>8309</v>
      </c>
      <c r="S19" s="20">
        <v>41746.189409722225</v>
      </c>
      <c r="T19" s="20">
        <v>41776.189409722225</v>
      </c>
    </row>
    <row r="20" spans="1:20" ht="60" x14ac:dyDescent="0.25">
      <c r="A20">
        <v>2871</v>
      </c>
      <c r="B20" s="3" t="s">
        <v>2871</v>
      </c>
      <c r="C20" s="10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2">
        <v>5</v>
      </c>
      <c r="P20">
        <v>35.92</v>
      </c>
      <c r="Q20" s="14" t="s">
        <v>8308</v>
      </c>
      <c r="R20" t="s">
        <v>8309</v>
      </c>
      <c r="S20" s="20">
        <v>41974.738576388889</v>
      </c>
      <c r="T20" s="20">
        <v>41994.738576388889</v>
      </c>
    </row>
    <row r="21" spans="1:20" ht="45" x14ac:dyDescent="0.25">
      <c r="A21">
        <v>2872</v>
      </c>
      <c r="B21" s="3" t="s">
        <v>2872</v>
      </c>
      <c r="C21" s="10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2">
        <v>0</v>
      </c>
      <c r="P21">
        <v>0</v>
      </c>
      <c r="Q21" s="14" t="s">
        <v>8308</v>
      </c>
      <c r="R21" t="s">
        <v>8309</v>
      </c>
      <c r="S21" s="20">
        <v>42115.11618055556</v>
      </c>
      <c r="T21" s="20">
        <v>42175.11618055556</v>
      </c>
    </row>
    <row r="22" spans="1:20" ht="60" x14ac:dyDescent="0.25">
      <c r="A22">
        <v>2873</v>
      </c>
      <c r="B22" s="3" t="s">
        <v>2873</v>
      </c>
      <c r="C22" s="10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2">
        <v>38</v>
      </c>
      <c r="P22">
        <v>119.13</v>
      </c>
      <c r="Q22" s="14" t="s">
        <v>8308</v>
      </c>
      <c r="R22" t="s">
        <v>8309</v>
      </c>
      <c r="S22" s="20">
        <v>42002.817488425921</v>
      </c>
      <c r="T22" s="20">
        <v>42032.817488425921</v>
      </c>
    </row>
    <row r="23" spans="1:20" ht="60" x14ac:dyDescent="0.25">
      <c r="A23">
        <v>2874</v>
      </c>
      <c r="B23" s="3" t="s">
        <v>2874</v>
      </c>
      <c r="C23" s="10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2">
        <v>5</v>
      </c>
      <c r="P23">
        <v>90.33</v>
      </c>
      <c r="Q23" s="14" t="s">
        <v>8308</v>
      </c>
      <c r="R23" t="s">
        <v>8309</v>
      </c>
      <c r="S23" s="20">
        <v>42722.84474537037</v>
      </c>
      <c r="T23" s="20">
        <v>42752.84474537037</v>
      </c>
    </row>
    <row r="24" spans="1:20" ht="60" x14ac:dyDescent="0.25">
      <c r="A24">
        <v>2875</v>
      </c>
      <c r="B24" s="3" t="s">
        <v>2875</v>
      </c>
      <c r="C24" s="10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2">
        <v>0</v>
      </c>
      <c r="P24">
        <v>2.33</v>
      </c>
      <c r="Q24" s="14" t="s">
        <v>8308</v>
      </c>
      <c r="R24" t="s">
        <v>8309</v>
      </c>
      <c r="S24" s="20">
        <v>42465.128391203703</v>
      </c>
      <c r="T24" s="20">
        <v>42495.128391203703</v>
      </c>
    </row>
    <row r="25" spans="1:20" ht="60" x14ac:dyDescent="0.25">
      <c r="A25">
        <v>2876</v>
      </c>
      <c r="B25" s="3" t="s">
        <v>2876</v>
      </c>
      <c r="C25" s="10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>
        <v>0</v>
      </c>
      <c r="Q25" s="14" t="s">
        <v>8308</v>
      </c>
      <c r="R25" t="s">
        <v>8309</v>
      </c>
      <c r="S25" s="20">
        <v>42171.743969907402</v>
      </c>
      <c r="T25" s="20">
        <v>42201.743969907402</v>
      </c>
    </row>
    <row r="26" spans="1:20" ht="75" x14ac:dyDescent="0.25">
      <c r="A26">
        <v>2877</v>
      </c>
      <c r="B26" s="3" t="s">
        <v>2877</v>
      </c>
      <c r="C26" s="10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2">
        <v>11</v>
      </c>
      <c r="P26">
        <v>108.33</v>
      </c>
      <c r="Q26" s="14" t="s">
        <v>8308</v>
      </c>
      <c r="R26" t="s">
        <v>8309</v>
      </c>
      <c r="S26" s="20">
        <v>42672.955138888887</v>
      </c>
      <c r="T26" s="20">
        <v>42704.708333333328</v>
      </c>
    </row>
    <row r="27" spans="1:20" ht="45" x14ac:dyDescent="0.25">
      <c r="A27">
        <v>2879</v>
      </c>
      <c r="B27" s="3" t="s">
        <v>2879</v>
      </c>
      <c r="C27" s="10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2">
        <v>0</v>
      </c>
      <c r="P27">
        <v>29</v>
      </c>
      <c r="Q27" s="14" t="s">
        <v>8308</v>
      </c>
      <c r="R27" t="s">
        <v>8309</v>
      </c>
      <c r="S27" s="20">
        <v>42359.725243055553</v>
      </c>
      <c r="T27" s="20">
        <v>42389.725243055553</v>
      </c>
    </row>
    <row r="28" spans="1:20" ht="60" x14ac:dyDescent="0.25">
      <c r="A28">
        <v>2880</v>
      </c>
      <c r="B28" s="3" t="s">
        <v>2880</v>
      </c>
      <c r="C28" s="10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2">
        <v>23</v>
      </c>
      <c r="P28">
        <v>96.55</v>
      </c>
      <c r="Q28" s="14" t="s">
        <v>8308</v>
      </c>
      <c r="R28" t="s">
        <v>8309</v>
      </c>
      <c r="S28" s="20">
        <v>42192.905694444446</v>
      </c>
      <c r="T28" s="20">
        <v>42236.711805555555</v>
      </c>
    </row>
    <row r="29" spans="1:20" ht="60" x14ac:dyDescent="0.25">
      <c r="A29">
        <v>2881</v>
      </c>
      <c r="B29" s="3" t="s">
        <v>2881</v>
      </c>
      <c r="C29" s="10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2">
        <v>0</v>
      </c>
      <c r="P29">
        <v>0</v>
      </c>
      <c r="Q29" s="14" t="s">
        <v>8308</v>
      </c>
      <c r="R29" t="s">
        <v>8309</v>
      </c>
      <c r="S29" s="20">
        <v>41916.597638888888</v>
      </c>
      <c r="T29" s="20">
        <v>41976.639305555553</v>
      </c>
    </row>
    <row r="30" spans="1:20" ht="60" x14ac:dyDescent="0.25">
      <c r="A30">
        <v>2882</v>
      </c>
      <c r="B30" s="3" t="s">
        <v>2882</v>
      </c>
      <c r="C30" s="10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2">
        <v>34</v>
      </c>
      <c r="P30">
        <v>63</v>
      </c>
      <c r="Q30" s="14" t="s">
        <v>8308</v>
      </c>
      <c r="R30" t="s">
        <v>8309</v>
      </c>
      <c r="S30" s="20">
        <v>42461.596273148149</v>
      </c>
      <c r="T30" s="20">
        <v>42491.596273148149</v>
      </c>
    </row>
    <row r="31" spans="1:20" ht="60" x14ac:dyDescent="0.25">
      <c r="A31">
        <v>2883</v>
      </c>
      <c r="B31" s="3" t="s">
        <v>2883</v>
      </c>
      <c r="C31" s="10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2">
        <v>19</v>
      </c>
      <c r="P31">
        <v>381.6</v>
      </c>
      <c r="Q31" s="14" t="s">
        <v>8308</v>
      </c>
      <c r="R31" t="s">
        <v>8309</v>
      </c>
      <c r="S31" s="20">
        <v>42370.90320601852</v>
      </c>
      <c r="T31" s="20">
        <v>42406.207638888889</v>
      </c>
    </row>
    <row r="32" spans="1:20" ht="45" x14ac:dyDescent="0.25">
      <c r="A32">
        <v>2884</v>
      </c>
      <c r="B32" s="3" t="s">
        <v>2884</v>
      </c>
      <c r="C32" s="10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2">
        <v>0</v>
      </c>
      <c r="P32">
        <v>46.25</v>
      </c>
      <c r="Q32" s="14" t="s">
        <v>8308</v>
      </c>
      <c r="R32" t="s">
        <v>8309</v>
      </c>
      <c r="S32" s="20">
        <v>41948.727256944447</v>
      </c>
      <c r="T32" s="20">
        <v>41978.727256944447</v>
      </c>
    </row>
    <row r="33" spans="1:20" ht="45" x14ac:dyDescent="0.25">
      <c r="A33">
        <v>2885</v>
      </c>
      <c r="B33" s="3" t="s">
        <v>2885</v>
      </c>
      <c r="C33" s="10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2">
        <v>33</v>
      </c>
      <c r="P33">
        <v>26</v>
      </c>
      <c r="Q33" s="14" t="s">
        <v>8308</v>
      </c>
      <c r="R33" t="s">
        <v>8309</v>
      </c>
      <c r="S33" s="20">
        <v>42047.07640046296</v>
      </c>
      <c r="T33" s="20">
        <v>42077.034733796296</v>
      </c>
    </row>
    <row r="34" spans="1:20" ht="60" x14ac:dyDescent="0.25">
      <c r="A34">
        <v>2886</v>
      </c>
      <c r="B34" s="3" t="s">
        <v>2886</v>
      </c>
      <c r="C34" s="10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2">
        <v>5</v>
      </c>
      <c r="P34">
        <v>10</v>
      </c>
      <c r="Q34" s="14" t="s">
        <v>8308</v>
      </c>
      <c r="R34" t="s">
        <v>8309</v>
      </c>
      <c r="S34" s="20">
        <v>42261.632916666669</v>
      </c>
      <c r="T34" s="20">
        <v>42266.165972222225</v>
      </c>
    </row>
    <row r="35" spans="1:20" ht="60" x14ac:dyDescent="0.25">
      <c r="A35">
        <v>2887</v>
      </c>
      <c r="B35" s="3" t="s">
        <v>2887</v>
      </c>
      <c r="C35" s="10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2">
        <v>0</v>
      </c>
      <c r="P35">
        <v>5</v>
      </c>
      <c r="Q35" s="14" t="s">
        <v>8308</v>
      </c>
      <c r="R35" t="s">
        <v>8309</v>
      </c>
      <c r="S35" s="20">
        <v>41985.427361111113</v>
      </c>
      <c r="T35" s="20">
        <v>42015.427361111113</v>
      </c>
    </row>
    <row r="36" spans="1:20" ht="75" x14ac:dyDescent="0.25">
      <c r="A36">
        <v>2888</v>
      </c>
      <c r="B36" s="3" t="s">
        <v>2888</v>
      </c>
      <c r="C36" s="10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2">
        <v>0</v>
      </c>
      <c r="P36">
        <v>0</v>
      </c>
      <c r="Q36" s="14" t="s">
        <v>8308</v>
      </c>
      <c r="R36" t="s">
        <v>8309</v>
      </c>
      <c r="S36" s="20">
        <v>41922.535185185188</v>
      </c>
      <c r="T36" s="20">
        <v>41930.207638888889</v>
      </c>
    </row>
    <row r="37" spans="1:20" ht="60" x14ac:dyDescent="0.25">
      <c r="A37">
        <v>2889</v>
      </c>
      <c r="B37" s="3" t="s">
        <v>2889</v>
      </c>
      <c r="C37" s="10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2">
        <v>38</v>
      </c>
      <c r="P37">
        <v>81.569999999999993</v>
      </c>
      <c r="Q37" s="14" t="s">
        <v>8308</v>
      </c>
      <c r="R37" t="s">
        <v>8309</v>
      </c>
      <c r="S37" s="20">
        <v>41850.863252314812</v>
      </c>
      <c r="T37" s="20">
        <v>41880.863252314812</v>
      </c>
    </row>
    <row r="38" spans="1:20" ht="60" x14ac:dyDescent="0.25">
      <c r="A38">
        <v>2890</v>
      </c>
      <c r="B38" s="3" t="s">
        <v>2890</v>
      </c>
      <c r="C38" s="10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2">
        <v>1</v>
      </c>
      <c r="P38">
        <v>7</v>
      </c>
      <c r="Q38" s="14" t="s">
        <v>8308</v>
      </c>
      <c r="R38" t="s">
        <v>8309</v>
      </c>
      <c r="S38" s="20">
        <v>41831.742962962962</v>
      </c>
      <c r="T38" s="20">
        <v>41860.125</v>
      </c>
    </row>
    <row r="39" spans="1:20" ht="60" x14ac:dyDescent="0.25">
      <c r="A39">
        <v>2891</v>
      </c>
      <c r="B39" s="3" t="s">
        <v>2891</v>
      </c>
      <c r="C39" s="10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2">
        <v>3</v>
      </c>
      <c r="P39">
        <v>27.3</v>
      </c>
      <c r="Q39" s="14" t="s">
        <v>8308</v>
      </c>
      <c r="R39" t="s">
        <v>8309</v>
      </c>
      <c r="S39" s="20">
        <v>42415.883425925931</v>
      </c>
      <c r="T39" s="20">
        <v>42475.84175925926</v>
      </c>
    </row>
    <row r="40" spans="1:20" ht="60" x14ac:dyDescent="0.25">
      <c r="A40">
        <v>2892</v>
      </c>
      <c r="B40" s="3" t="s">
        <v>2892</v>
      </c>
      <c r="C40" s="10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2">
        <v>9</v>
      </c>
      <c r="P40">
        <v>29.41</v>
      </c>
      <c r="Q40" s="14" t="s">
        <v>8308</v>
      </c>
      <c r="R40" t="s">
        <v>8309</v>
      </c>
      <c r="S40" s="20">
        <v>41869.714166666665</v>
      </c>
      <c r="T40" s="20">
        <v>41876.875</v>
      </c>
    </row>
    <row r="41" spans="1:20" ht="30" x14ac:dyDescent="0.25">
      <c r="A41">
        <v>2893</v>
      </c>
      <c r="B41" s="3" t="s">
        <v>2893</v>
      </c>
      <c r="C41" s="10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2">
        <v>1</v>
      </c>
      <c r="P41">
        <v>12.5</v>
      </c>
      <c r="Q41" s="14" t="s">
        <v>8308</v>
      </c>
      <c r="R41" t="s">
        <v>8309</v>
      </c>
      <c r="S41" s="20">
        <v>41953.773090277777</v>
      </c>
      <c r="T41" s="20">
        <v>42013.083333333328</v>
      </c>
    </row>
    <row r="42" spans="1:20" ht="45" x14ac:dyDescent="0.25">
      <c r="A42">
        <v>2894</v>
      </c>
      <c r="B42" s="3" t="s">
        <v>2894</v>
      </c>
      <c r="C42" s="10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2">
        <v>0</v>
      </c>
      <c r="P42">
        <v>0</v>
      </c>
      <c r="Q42" s="14" t="s">
        <v>8308</v>
      </c>
      <c r="R42" t="s">
        <v>8309</v>
      </c>
      <c r="S42" s="20">
        <v>42037.986284722225</v>
      </c>
      <c r="T42" s="20">
        <v>42097.944618055553</v>
      </c>
    </row>
    <row r="43" spans="1:20" ht="60" x14ac:dyDescent="0.25">
      <c r="A43">
        <v>2895</v>
      </c>
      <c r="B43" s="3" t="s">
        <v>2895</v>
      </c>
      <c r="C43" s="10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2">
        <v>5</v>
      </c>
      <c r="P43">
        <v>5.75</v>
      </c>
      <c r="Q43" s="14" t="s">
        <v>8308</v>
      </c>
      <c r="R43" t="s">
        <v>8309</v>
      </c>
      <c r="S43" s="20">
        <v>41811.555462962962</v>
      </c>
      <c r="T43" s="20">
        <v>41812.875</v>
      </c>
    </row>
    <row r="44" spans="1:20" ht="60" x14ac:dyDescent="0.25">
      <c r="A44">
        <v>2896</v>
      </c>
      <c r="B44" s="3" t="s">
        <v>2896</v>
      </c>
      <c r="C44" s="10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2">
        <v>21</v>
      </c>
      <c r="P44">
        <v>52.08</v>
      </c>
      <c r="Q44" s="14" t="s">
        <v>8308</v>
      </c>
      <c r="R44" t="s">
        <v>8309</v>
      </c>
      <c r="S44" s="20">
        <v>42701.908807870372</v>
      </c>
      <c r="T44" s="20">
        <v>42716.25</v>
      </c>
    </row>
    <row r="45" spans="1:20" ht="60" x14ac:dyDescent="0.25">
      <c r="A45">
        <v>2897</v>
      </c>
      <c r="B45" s="3" t="s">
        <v>2897</v>
      </c>
      <c r="C45" s="10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2">
        <v>5</v>
      </c>
      <c r="P45">
        <v>183.33</v>
      </c>
      <c r="Q45" s="14" t="s">
        <v>8308</v>
      </c>
      <c r="R45" t="s">
        <v>8309</v>
      </c>
      <c r="S45" s="20">
        <v>42258.646504629629</v>
      </c>
      <c r="T45" s="20">
        <v>42288.645196759258</v>
      </c>
    </row>
    <row r="46" spans="1:20" ht="60" x14ac:dyDescent="0.25">
      <c r="A46">
        <v>2898</v>
      </c>
      <c r="B46" s="3" t="s">
        <v>2898</v>
      </c>
      <c r="C46" s="10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2">
        <v>4</v>
      </c>
      <c r="P46">
        <v>26.33</v>
      </c>
      <c r="Q46" s="14" t="s">
        <v>8308</v>
      </c>
      <c r="R46" t="s">
        <v>8309</v>
      </c>
      <c r="S46" s="20">
        <v>42278.664965277778</v>
      </c>
      <c r="T46" s="20">
        <v>42308.664965277778</v>
      </c>
    </row>
    <row r="47" spans="1:20" ht="60" x14ac:dyDescent="0.25">
      <c r="A47">
        <v>2899</v>
      </c>
      <c r="B47" s="3" t="s">
        <v>2899</v>
      </c>
      <c r="C47" s="10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2">
        <v>0</v>
      </c>
      <c r="P47">
        <v>0</v>
      </c>
      <c r="Q47" s="14" t="s">
        <v>8308</v>
      </c>
      <c r="R47" t="s">
        <v>8309</v>
      </c>
      <c r="S47" s="20">
        <v>42515.078217592592</v>
      </c>
      <c r="T47" s="20">
        <v>42575.078217592592</v>
      </c>
    </row>
    <row r="48" spans="1:20" ht="75" x14ac:dyDescent="0.25">
      <c r="A48">
        <v>2900</v>
      </c>
      <c r="B48" s="3" t="s">
        <v>2900</v>
      </c>
      <c r="C48" s="10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2">
        <v>62</v>
      </c>
      <c r="P48">
        <v>486.43</v>
      </c>
      <c r="Q48" s="14" t="s">
        <v>8308</v>
      </c>
      <c r="R48" t="s">
        <v>8309</v>
      </c>
      <c r="S48" s="20">
        <v>41830.234166666669</v>
      </c>
      <c r="T48" s="20">
        <v>41860.234166666669</v>
      </c>
    </row>
    <row r="49" spans="1:20" ht="60" x14ac:dyDescent="0.25">
      <c r="A49">
        <v>2901</v>
      </c>
      <c r="B49" s="3" t="s">
        <v>2901</v>
      </c>
      <c r="C49" s="10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2">
        <v>1</v>
      </c>
      <c r="P49">
        <v>3</v>
      </c>
      <c r="Q49" s="14" t="s">
        <v>8308</v>
      </c>
      <c r="R49" t="s">
        <v>8309</v>
      </c>
      <c r="S49" s="20">
        <v>41982.904386574075</v>
      </c>
      <c r="T49" s="20">
        <v>42042.904386574075</v>
      </c>
    </row>
    <row r="50" spans="1:20" ht="45" x14ac:dyDescent="0.25">
      <c r="A50">
        <v>2902</v>
      </c>
      <c r="B50" s="3" t="s">
        <v>2902</v>
      </c>
      <c r="C50" s="10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>
        <v>25</v>
      </c>
      <c r="Q50" s="14" t="s">
        <v>8308</v>
      </c>
      <c r="R50" t="s">
        <v>8309</v>
      </c>
      <c r="S50" s="20">
        <v>42210.439768518518</v>
      </c>
      <c r="T50" s="20">
        <v>42240.439768518518</v>
      </c>
    </row>
    <row r="51" spans="1:20" ht="60" x14ac:dyDescent="0.25">
      <c r="A51">
        <v>2903</v>
      </c>
      <c r="B51" s="3" t="s">
        <v>2903</v>
      </c>
      <c r="C51" s="10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2">
        <v>1</v>
      </c>
      <c r="P51">
        <v>9.75</v>
      </c>
      <c r="Q51" s="14" t="s">
        <v>8308</v>
      </c>
      <c r="R51" t="s">
        <v>8309</v>
      </c>
      <c r="S51" s="20">
        <v>42196.166874999995</v>
      </c>
      <c r="T51" s="20">
        <v>42256.166874999995</v>
      </c>
    </row>
    <row r="52" spans="1:20" ht="60" x14ac:dyDescent="0.25">
      <c r="A52">
        <v>2905</v>
      </c>
      <c r="B52" s="3" t="s">
        <v>2905</v>
      </c>
      <c r="C52" s="10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2">
        <v>18</v>
      </c>
      <c r="P52">
        <v>36.590000000000003</v>
      </c>
      <c r="Q52" s="14" t="s">
        <v>8308</v>
      </c>
      <c r="R52" t="s">
        <v>8309</v>
      </c>
      <c r="S52" s="20">
        <v>42606.056863425925</v>
      </c>
      <c r="T52" s="20">
        <v>42620.056863425925</v>
      </c>
    </row>
    <row r="53" spans="1:20" ht="75" x14ac:dyDescent="0.25">
      <c r="A53">
        <v>2906</v>
      </c>
      <c r="B53" s="3" t="s">
        <v>2906</v>
      </c>
      <c r="C53" s="10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2">
        <v>9</v>
      </c>
      <c r="P53">
        <v>80.709999999999994</v>
      </c>
      <c r="Q53" s="14" t="s">
        <v>8308</v>
      </c>
      <c r="R53" t="s">
        <v>8309</v>
      </c>
      <c r="S53" s="20">
        <v>42199.648912037039</v>
      </c>
      <c r="T53" s="20">
        <v>42217.041666666672</v>
      </c>
    </row>
    <row r="54" spans="1:20" ht="60" x14ac:dyDescent="0.25">
      <c r="A54">
        <v>2907</v>
      </c>
      <c r="B54" s="3" t="s">
        <v>2907</v>
      </c>
      <c r="C54" s="10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2">
        <v>0</v>
      </c>
      <c r="P54">
        <v>1</v>
      </c>
      <c r="Q54" s="14" t="s">
        <v>8308</v>
      </c>
      <c r="R54" t="s">
        <v>8309</v>
      </c>
      <c r="S54" s="20">
        <v>42444.877743055549</v>
      </c>
      <c r="T54" s="20">
        <v>42504.877743055549</v>
      </c>
    </row>
    <row r="55" spans="1:20" ht="60" x14ac:dyDescent="0.25">
      <c r="A55">
        <v>2908</v>
      </c>
      <c r="B55" s="3" t="s">
        <v>2908</v>
      </c>
      <c r="C55" s="10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2">
        <v>3</v>
      </c>
      <c r="P55">
        <v>52.8</v>
      </c>
      <c r="Q55" s="14" t="s">
        <v>8308</v>
      </c>
      <c r="R55" t="s">
        <v>8309</v>
      </c>
      <c r="S55" s="20">
        <v>42499.731701388882</v>
      </c>
      <c r="T55" s="20">
        <v>42529.731701388882</v>
      </c>
    </row>
    <row r="56" spans="1:20" ht="60" x14ac:dyDescent="0.25">
      <c r="A56">
        <v>2909</v>
      </c>
      <c r="B56" s="3" t="s">
        <v>2909</v>
      </c>
      <c r="C56" s="10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2">
        <v>0</v>
      </c>
      <c r="P56">
        <v>20</v>
      </c>
      <c r="Q56" s="14" t="s">
        <v>8308</v>
      </c>
      <c r="R56" t="s">
        <v>8309</v>
      </c>
      <c r="S56" s="20">
        <v>41929.266215277778</v>
      </c>
      <c r="T56" s="20">
        <v>41968.823611111111</v>
      </c>
    </row>
    <row r="57" spans="1:20" ht="60" x14ac:dyDescent="0.25">
      <c r="A57">
        <v>2911</v>
      </c>
      <c r="B57" s="3" t="s">
        <v>2911</v>
      </c>
      <c r="C57" s="10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2">
        <v>37</v>
      </c>
      <c r="P57">
        <v>46.93</v>
      </c>
      <c r="Q57" s="14" t="s">
        <v>8308</v>
      </c>
      <c r="R57" t="s">
        <v>8309</v>
      </c>
      <c r="S57" s="20">
        <v>42142.768819444449</v>
      </c>
      <c r="T57" s="20">
        <v>42182.768819444449</v>
      </c>
    </row>
    <row r="58" spans="1:20" ht="60" x14ac:dyDescent="0.25">
      <c r="A58">
        <v>2912</v>
      </c>
      <c r="B58" s="3" t="s">
        <v>2912</v>
      </c>
      <c r="C58" s="10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2">
        <v>14</v>
      </c>
      <c r="P58">
        <v>78.08</v>
      </c>
      <c r="Q58" s="14" t="s">
        <v>8308</v>
      </c>
      <c r="R58" t="s">
        <v>8309</v>
      </c>
      <c r="S58" s="20">
        <v>42354.131643518514</v>
      </c>
      <c r="T58" s="20">
        <v>42384.131643518514</v>
      </c>
    </row>
    <row r="59" spans="1:20" ht="60" x14ac:dyDescent="0.25">
      <c r="A59">
        <v>2913</v>
      </c>
      <c r="B59" s="3" t="s">
        <v>2913</v>
      </c>
      <c r="C59" s="10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2">
        <v>0</v>
      </c>
      <c r="P59">
        <v>1</v>
      </c>
      <c r="Q59" s="14" t="s">
        <v>8308</v>
      </c>
      <c r="R59" t="s">
        <v>8309</v>
      </c>
      <c r="S59" s="20">
        <v>41828.922905092593</v>
      </c>
      <c r="T59" s="20">
        <v>41888.922905092593</v>
      </c>
    </row>
    <row r="60" spans="1:20" ht="60" x14ac:dyDescent="0.25">
      <c r="A60">
        <v>2917</v>
      </c>
      <c r="B60" s="3" t="s">
        <v>2917</v>
      </c>
      <c r="C60" s="10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2">
        <v>22</v>
      </c>
      <c r="P60">
        <v>48.56</v>
      </c>
      <c r="Q60" s="14" t="s">
        <v>8308</v>
      </c>
      <c r="R60" t="s">
        <v>8309</v>
      </c>
      <c r="S60" s="20">
        <v>42245.234340277777</v>
      </c>
      <c r="T60" s="20">
        <v>42263.234340277777</v>
      </c>
    </row>
    <row r="61" spans="1:20" ht="60" x14ac:dyDescent="0.25">
      <c r="A61">
        <v>2918</v>
      </c>
      <c r="B61" s="3" t="s">
        <v>2918</v>
      </c>
      <c r="C61" s="10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2">
        <v>27</v>
      </c>
      <c r="P61">
        <v>68.099999999999994</v>
      </c>
      <c r="Q61" s="14" t="s">
        <v>8308</v>
      </c>
      <c r="R61" t="s">
        <v>8309</v>
      </c>
      <c r="S61" s="20">
        <v>42278.629710648151</v>
      </c>
      <c r="T61" s="20">
        <v>42306.629710648151</v>
      </c>
    </row>
    <row r="62" spans="1:20" ht="60" x14ac:dyDescent="0.25">
      <c r="A62">
        <v>2919</v>
      </c>
      <c r="B62" s="3" t="s">
        <v>2919</v>
      </c>
      <c r="C62" s="10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2">
        <v>9</v>
      </c>
      <c r="P62">
        <v>8.5</v>
      </c>
      <c r="Q62" s="14" t="s">
        <v>8308</v>
      </c>
      <c r="R62" t="s">
        <v>8309</v>
      </c>
      <c r="S62" s="20">
        <v>41826.61954861111</v>
      </c>
      <c r="T62" s="20">
        <v>41856.61954861111</v>
      </c>
    </row>
    <row r="63" spans="1:20" ht="45" x14ac:dyDescent="0.25">
      <c r="A63">
        <v>3728</v>
      </c>
      <c r="B63" s="3" t="s">
        <v>3725</v>
      </c>
      <c r="C63" s="10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2">
        <v>9</v>
      </c>
      <c r="P63">
        <v>60.06</v>
      </c>
      <c r="Q63" s="14" t="s">
        <v>8308</v>
      </c>
      <c r="R63" t="s">
        <v>8309</v>
      </c>
      <c r="S63" s="20">
        <v>42205.171018518522</v>
      </c>
      <c r="T63" s="20">
        <v>42235.171018518522</v>
      </c>
    </row>
    <row r="64" spans="1:20" ht="60" x14ac:dyDescent="0.25">
      <c r="A64">
        <v>3729</v>
      </c>
      <c r="B64" s="3" t="s">
        <v>3726</v>
      </c>
      <c r="C64" s="10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2">
        <v>7</v>
      </c>
      <c r="P64">
        <v>72.400000000000006</v>
      </c>
      <c r="Q64" s="14" t="s">
        <v>8308</v>
      </c>
      <c r="R64" t="s">
        <v>8309</v>
      </c>
      <c r="S64" s="20">
        <v>42041.205000000002</v>
      </c>
      <c r="T64" s="20">
        <v>42086.16333333333</v>
      </c>
    </row>
    <row r="65" spans="1:20" ht="60" x14ac:dyDescent="0.25">
      <c r="A65">
        <v>3730</v>
      </c>
      <c r="B65" s="3" t="s">
        <v>3727</v>
      </c>
      <c r="C65" s="10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2">
        <v>10</v>
      </c>
      <c r="P65">
        <v>100</v>
      </c>
      <c r="Q65" s="14" t="s">
        <v>8308</v>
      </c>
      <c r="R65" t="s">
        <v>8309</v>
      </c>
      <c r="S65" s="20">
        <v>42203.677766203706</v>
      </c>
      <c r="T65" s="20">
        <v>42233.677766203706</v>
      </c>
    </row>
    <row r="66" spans="1:20" ht="60" x14ac:dyDescent="0.25">
      <c r="A66">
        <v>3731</v>
      </c>
      <c r="B66" s="3" t="s">
        <v>3728</v>
      </c>
      <c r="C66" s="10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2">
        <v>11</v>
      </c>
      <c r="P66">
        <v>51.67</v>
      </c>
      <c r="Q66" s="14" t="s">
        <v>8308</v>
      </c>
      <c r="R66" t="s">
        <v>8309</v>
      </c>
      <c r="S66" s="20">
        <v>41983.752847222218</v>
      </c>
      <c r="T66" s="20">
        <v>42014.140972222223</v>
      </c>
    </row>
    <row r="67" spans="1:20" ht="45" x14ac:dyDescent="0.25">
      <c r="A67">
        <v>3733</v>
      </c>
      <c r="B67" s="3" t="s">
        <v>3730</v>
      </c>
      <c r="C67" s="10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2">
        <v>0</v>
      </c>
      <c r="P67">
        <v>0</v>
      </c>
      <c r="Q67" s="14" t="s">
        <v>8308</v>
      </c>
      <c r="R67" t="s">
        <v>8309</v>
      </c>
      <c r="S67" s="20">
        <v>42103.024398148147</v>
      </c>
      <c r="T67" s="20">
        <v>42112.9375</v>
      </c>
    </row>
    <row r="68" spans="1:20" ht="75" x14ac:dyDescent="0.25">
      <c r="A68">
        <v>3734</v>
      </c>
      <c r="B68" s="3" t="s">
        <v>3731</v>
      </c>
      <c r="C68" s="10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2">
        <v>28</v>
      </c>
      <c r="P68">
        <v>61</v>
      </c>
      <c r="Q68" s="14" t="s">
        <v>8308</v>
      </c>
      <c r="R68" t="s">
        <v>8309</v>
      </c>
      <c r="S68" s="20">
        <v>42089.901574074072</v>
      </c>
      <c r="T68" s="20">
        <v>42149.901574074072</v>
      </c>
    </row>
    <row r="69" spans="1:20" ht="45" x14ac:dyDescent="0.25">
      <c r="A69">
        <v>3737</v>
      </c>
      <c r="B69" s="3" t="s">
        <v>3734</v>
      </c>
      <c r="C69" s="10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2">
        <v>21</v>
      </c>
      <c r="P69">
        <v>37.5</v>
      </c>
      <c r="Q69" s="14" t="s">
        <v>8308</v>
      </c>
      <c r="R69" t="s">
        <v>8309</v>
      </c>
      <c r="S69" s="20">
        <v>42297.691006944442</v>
      </c>
      <c r="T69" s="20">
        <v>42320.290972222225</v>
      </c>
    </row>
    <row r="70" spans="1:20" ht="60" x14ac:dyDescent="0.25">
      <c r="A70">
        <v>3740</v>
      </c>
      <c r="B70" s="3" t="s">
        <v>3737</v>
      </c>
      <c r="C70" s="10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2">
        <v>18</v>
      </c>
      <c r="P70">
        <v>25.57</v>
      </c>
      <c r="Q70" s="14" t="s">
        <v>8308</v>
      </c>
      <c r="R70" t="s">
        <v>8309</v>
      </c>
      <c r="S70" s="20">
        <v>41833.089756944442</v>
      </c>
      <c r="T70" s="20">
        <v>41863.079143518517</v>
      </c>
    </row>
    <row r="71" spans="1:20" ht="60" x14ac:dyDescent="0.25">
      <c r="A71">
        <v>3741</v>
      </c>
      <c r="B71" s="3" t="s">
        <v>3738</v>
      </c>
      <c r="C71" s="10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>
        <v>0</v>
      </c>
      <c r="Q71" s="14" t="s">
        <v>8308</v>
      </c>
      <c r="R71" t="s">
        <v>8309</v>
      </c>
      <c r="S71" s="20">
        <v>42325.920717592591</v>
      </c>
      <c r="T71" s="20">
        <v>42355.920717592591</v>
      </c>
    </row>
    <row r="72" spans="1:20" ht="60" x14ac:dyDescent="0.25">
      <c r="A72">
        <v>3742</v>
      </c>
      <c r="B72" s="3" t="s">
        <v>3739</v>
      </c>
      <c r="C72" s="10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2">
        <v>2</v>
      </c>
      <c r="P72">
        <v>25</v>
      </c>
      <c r="Q72" s="14" t="s">
        <v>8308</v>
      </c>
      <c r="R72" t="s">
        <v>8309</v>
      </c>
      <c r="S72" s="20">
        <v>41858.214629629627</v>
      </c>
      <c r="T72" s="20">
        <v>41888.214629629627</v>
      </c>
    </row>
    <row r="73" spans="1:20" ht="45" x14ac:dyDescent="0.25">
      <c r="A73">
        <v>3743</v>
      </c>
      <c r="B73" s="3" t="s">
        <v>3740</v>
      </c>
      <c r="C73" s="10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2">
        <v>0</v>
      </c>
      <c r="P73">
        <v>0</v>
      </c>
      <c r="Q73" s="14" t="s">
        <v>8308</v>
      </c>
      <c r="R73" t="s">
        <v>8309</v>
      </c>
      <c r="S73" s="20">
        <v>41793.710231481484</v>
      </c>
      <c r="T73" s="20">
        <v>41823.710231481484</v>
      </c>
    </row>
    <row r="74" spans="1:20" ht="60" x14ac:dyDescent="0.25">
      <c r="A74">
        <v>3744</v>
      </c>
      <c r="B74" s="3" t="s">
        <v>3741</v>
      </c>
      <c r="C74" s="10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>
        <v>0</v>
      </c>
      <c r="Q74" s="14" t="s">
        <v>8308</v>
      </c>
      <c r="R74" t="s">
        <v>8309</v>
      </c>
      <c r="S74" s="20">
        <v>41793.814259259263</v>
      </c>
      <c r="T74" s="20">
        <v>41825.165972222225</v>
      </c>
    </row>
    <row r="75" spans="1:20" ht="45" x14ac:dyDescent="0.25">
      <c r="A75">
        <v>3745</v>
      </c>
      <c r="B75" s="3" t="s">
        <v>3742</v>
      </c>
      <c r="C75" s="10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2">
        <v>10</v>
      </c>
      <c r="P75">
        <v>10</v>
      </c>
      <c r="Q75" s="14" t="s">
        <v>8308</v>
      </c>
      <c r="R75" t="s">
        <v>8309</v>
      </c>
      <c r="S75" s="20">
        <v>41831.697939814818</v>
      </c>
      <c r="T75" s="20">
        <v>41861.697939814818</v>
      </c>
    </row>
    <row r="76" spans="1:20" ht="45" x14ac:dyDescent="0.25">
      <c r="A76">
        <v>3746</v>
      </c>
      <c r="B76" s="3" t="s">
        <v>3743</v>
      </c>
      <c r="C76" s="10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2">
        <v>2</v>
      </c>
      <c r="P76">
        <v>202</v>
      </c>
      <c r="Q76" s="14" t="s">
        <v>8308</v>
      </c>
      <c r="R76" t="s">
        <v>8309</v>
      </c>
      <c r="S76" s="20">
        <v>42621.389340277776</v>
      </c>
      <c r="T76" s="20">
        <v>42651.389340277776</v>
      </c>
    </row>
    <row r="77" spans="1:20" ht="75" x14ac:dyDescent="0.25">
      <c r="A77">
        <v>3841</v>
      </c>
      <c r="B77" s="3" t="s">
        <v>3838</v>
      </c>
      <c r="C77" s="10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2">
        <v>9</v>
      </c>
      <c r="P77">
        <v>25.65</v>
      </c>
      <c r="Q77" s="14" t="s">
        <v>8308</v>
      </c>
      <c r="R77" t="s">
        <v>8309</v>
      </c>
      <c r="S77" s="20">
        <v>41780.785729166666</v>
      </c>
      <c r="T77" s="20">
        <v>41840.785729166666</v>
      </c>
    </row>
    <row r="78" spans="1:20" ht="60" x14ac:dyDescent="0.25">
      <c r="A78">
        <v>3843</v>
      </c>
      <c r="B78" s="3" t="s">
        <v>3840</v>
      </c>
      <c r="C78" s="10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2">
        <v>21</v>
      </c>
      <c r="P78">
        <v>56.05</v>
      </c>
      <c r="Q78" s="14" t="s">
        <v>8308</v>
      </c>
      <c r="R78" t="s">
        <v>8309</v>
      </c>
      <c r="S78" s="20">
        <v>41766.072500000002</v>
      </c>
      <c r="T78" s="20">
        <v>41791.072500000002</v>
      </c>
    </row>
    <row r="79" spans="1:20" ht="75" x14ac:dyDescent="0.25">
      <c r="A79">
        <v>3844</v>
      </c>
      <c r="B79" s="3" t="s">
        <v>3841</v>
      </c>
      <c r="C79" s="10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2">
        <v>41</v>
      </c>
      <c r="P79">
        <v>81.319999999999993</v>
      </c>
      <c r="Q79" s="14" t="s">
        <v>8308</v>
      </c>
      <c r="R79" t="s">
        <v>8309</v>
      </c>
      <c r="S79" s="20">
        <v>41766.617291666669</v>
      </c>
      <c r="T79" s="20">
        <v>41793.290972222225</v>
      </c>
    </row>
    <row r="80" spans="1:20" ht="90" x14ac:dyDescent="0.25">
      <c r="A80">
        <v>3845</v>
      </c>
      <c r="B80" s="3" t="s">
        <v>3842</v>
      </c>
      <c r="C80" s="10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2">
        <v>2</v>
      </c>
      <c r="P80">
        <v>70.17</v>
      </c>
      <c r="Q80" s="14" t="s">
        <v>8308</v>
      </c>
      <c r="R80" t="s">
        <v>8309</v>
      </c>
      <c r="S80" s="20">
        <v>42248.627013888887</v>
      </c>
      <c r="T80" s="20">
        <v>42278.627013888887</v>
      </c>
    </row>
    <row r="81" spans="1:20" ht="60" x14ac:dyDescent="0.25">
      <c r="A81">
        <v>3846</v>
      </c>
      <c r="B81" s="3" t="s">
        <v>3843</v>
      </c>
      <c r="C81" s="10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2">
        <v>3</v>
      </c>
      <c r="P81">
        <v>23.63</v>
      </c>
      <c r="Q81" s="14" t="s">
        <v>8308</v>
      </c>
      <c r="R81" t="s">
        <v>8309</v>
      </c>
      <c r="S81" s="20">
        <v>41885.221550925926</v>
      </c>
      <c r="T81" s="20">
        <v>41916.290972222225</v>
      </c>
    </row>
    <row r="82" spans="1:20" ht="60" x14ac:dyDescent="0.25">
      <c r="A82">
        <v>3847</v>
      </c>
      <c r="B82" s="3" t="s">
        <v>3844</v>
      </c>
      <c r="C82" s="10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2">
        <v>16</v>
      </c>
      <c r="P82">
        <v>188.56</v>
      </c>
      <c r="Q82" s="14" t="s">
        <v>8308</v>
      </c>
      <c r="R82" t="s">
        <v>8309</v>
      </c>
      <c r="S82" s="20">
        <v>42159.224432870367</v>
      </c>
      <c r="T82" s="20">
        <v>42204.224432870367</v>
      </c>
    </row>
    <row r="83" spans="1:20" ht="75" x14ac:dyDescent="0.25">
      <c r="A83">
        <v>3848</v>
      </c>
      <c r="B83" s="3" t="s">
        <v>3845</v>
      </c>
      <c r="C83" s="10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2">
        <v>16</v>
      </c>
      <c r="P83">
        <v>49.51</v>
      </c>
      <c r="Q83" s="14" t="s">
        <v>8308</v>
      </c>
      <c r="R83" t="s">
        <v>8309</v>
      </c>
      <c r="S83" s="20">
        <v>42265.817002314812</v>
      </c>
      <c r="T83" s="20">
        <v>42295.817002314812</v>
      </c>
    </row>
    <row r="84" spans="1:20" ht="45" x14ac:dyDescent="0.25">
      <c r="A84">
        <v>3850</v>
      </c>
      <c r="B84" s="3" t="s">
        <v>3847</v>
      </c>
      <c r="C84" s="10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2">
        <v>4</v>
      </c>
      <c r="P84">
        <v>9.5</v>
      </c>
      <c r="Q84" s="14" t="s">
        <v>8308</v>
      </c>
      <c r="R84" t="s">
        <v>8309</v>
      </c>
      <c r="S84" s="20">
        <v>41975.124340277776</v>
      </c>
      <c r="T84" s="20">
        <v>42005.124340277776</v>
      </c>
    </row>
    <row r="85" spans="1:20" ht="60" x14ac:dyDescent="0.25">
      <c r="A85">
        <v>3852</v>
      </c>
      <c r="B85" s="3" t="s">
        <v>3849</v>
      </c>
      <c r="C85" s="10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2">
        <v>0</v>
      </c>
      <c r="P85">
        <v>10</v>
      </c>
      <c r="Q85" s="14" t="s">
        <v>8308</v>
      </c>
      <c r="R85" t="s">
        <v>8309</v>
      </c>
      <c r="S85" s="20">
        <v>42065.190694444449</v>
      </c>
      <c r="T85" s="20">
        <v>42090.149027777778</v>
      </c>
    </row>
    <row r="86" spans="1:20" ht="45" x14ac:dyDescent="0.25">
      <c r="A86">
        <v>3853</v>
      </c>
      <c r="B86" s="3" t="s">
        <v>3850</v>
      </c>
      <c r="C86" s="10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2">
        <v>0</v>
      </c>
      <c r="P86">
        <v>13</v>
      </c>
      <c r="Q86" s="14" t="s">
        <v>8308</v>
      </c>
      <c r="R86" t="s">
        <v>8309</v>
      </c>
      <c r="S86" s="20">
        <v>41848.84002314815</v>
      </c>
      <c r="T86" s="20">
        <v>41883.84002314815</v>
      </c>
    </row>
    <row r="87" spans="1:20" ht="45" x14ac:dyDescent="0.25">
      <c r="A87">
        <v>3854</v>
      </c>
      <c r="B87" s="3" t="s">
        <v>3851</v>
      </c>
      <c r="C87" s="10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2">
        <v>16</v>
      </c>
      <c r="P87">
        <v>89.4</v>
      </c>
      <c r="Q87" s="14" t="s">
        <v>8308</v>
      </c>
      <c r="R87" t="s">
        <v>8309</v>
      </c>
      <c r="S87" s="20">
        <v>42103.884930555556</v>
      </c>
      <c r="T87" s="20">
        <v>42133.884930555556</v>
      </c>
    </row>
    <row r="88" spans="1:20" ht="75" x14ac:dyDescent="0.25">
      <c r="A88">
        <v>3855</v>
      </c>
      <c r="B88" s="3" t="s">
        <v>3852</v>
      </c>
      <c r="C88" s="10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2">
        <v>3</v>
      </c>
      <c r="P88">
        <v>25</v>
      </c>
      <c r="Q88" s="14" t="s">
        <v>8308</v>
      </c>
      <c r="R88" t="s">
        <v>8309</v>
      </c>
      <c r="S88" s="20">
        <v>42059.970729166671</v>
      </c>
      <c r="T88" s="20">
        <v>42089.929062499999</v>
      </c>
    </row>
    <row r="89" spans="1:20" ht="60" x14ac:dyDescent="0.25">
      <c r="A89">
        <v>3856</v>
      </c>
      <c r="B89" s="3" t="s">
        <v>3853</v>
      </c>
      <c r="C89" s="10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>
        <v>1</v>
      </c>
      <c r="Q89" s="14" t="s">
        <v>8308</v>
      </c>
      <c r="R89" t="s">
        <v>8309</v>
      </c>
      <c r="S89" s="20">
        <v>42041.743090277778</v>
      </c>
      <c r="T89" s="20">
        <v>42071.701423611114</v>
      </c>
    </row>
    <row r="90" spans="1:20" ht="75" x14ac:dyDescent="0.25">
      <c r="A90">
        <v>3857</v>
      </c>
      <c r="B90" s="3" t="s">
        <v>3854</v>
      </c>
      <c r="C90" s="10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2">
        <v>5</v>
      </c>
      <c r="P90">
        <v>65</v>
      </c>
      <c r="Q90" s="14" t="s">
        <v>8308</v>
      </c>
      <c r="R90" t="s">
        <v>8309</v>
      </c>
      <c r="S90" s="20">
        <v>41829.73715277778</v>
      </c>
      <c r="T90" s="20">
        <v>41852.716666666667</v>
      </c>
    </row>
    <row r="91" spans="1:20" ht="60" x14ac:dyDescent="0.25">
      <c r="A91">
        <v>3859</v>
      </c>
      <c r="B91" s="3" t="s">
        <v>3856</v>
      </c>
      <c r="C91" s="10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2">
        <v>0</v>
      </c>
      <c r="P91">
        <v>1</v>
      </c>
      <c r="Q91" s="14" t="s">
        <v>8308</v>
      </c>
      <c r="R91" t="s">
        <v>8309</v>
      </c>
      <c r="S91" s="20">
        <v>41789.893599537041</v>
      </c>
      <c r="T91" s="20">
        <v>41815.875</v>
      </c>
    </row>
    <row r="92" spans="1:20" ht="60" x14ac:dyDescent="0.25">
      <c r="A92">
        <v>3860</v>
      </c>
      <c r="B92" s="3" t="s">
        <v>3857</v>
      </c>
      <c r="C92" s="10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2">
        <v>18</v>
      </c>
      <c r="P92">
        <v>81.540000000000006</v>
      </c>
      <c r="Q92" s="14" t="s">
        <v>8308</v>
      </c>
      <c r="R92" t="s">
        <v>8309</v>
      </c>
      <c r="S92" s="20">
        <v>41833.660995370366</v>
      </c>
      <c r="T92" s="20">
        <v>41863.660995370366</v>
      </c>
    </row>
    <row r="93" spans="1:20" ht="30" x14ac:dyDescent="0.25">
      <c r="A93">
        <v>3861</v>
      </c>
      <c r="B93" s="3" t="s">
        <v>3858</v>
      </c>
      <c r="C93" s="10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2">
        <v>5</v>
      </c>
      <c r="P93">
        <v>100</v>
      </c>
      <c r="Q93" s="14" t="s">
        <v>8308</v>
      </c>
      <c r="R93" t="s">
        <v>8309</v>
      </c>
      <c r="S93" s="20">
        <v>41914.590011574073</v>
      </c>
      <c r="T93" s="20">
        <v>41955.907638888893</v>
      </c>
    </row>
    <row r="94" spans="1:20" ht="45" x14ac:dyDescent="0.25">
      <c r="A94">
        <v>3862</v>
      </c>
      <c r="B94" s="3" t="s">
        <v>3859</v>
      </c>
      <c r="C94" s="10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2">
        <v>0</v>
      </c>
      <c r="P94">
        <v>1</v>
      </c>
      <c r="Q94" s="14" t="s">
        <v>8308</v>
      </c>
      <c r="R94" t="s">
        <v>8309</v>
      </c>
      <c r="S94" s="20">
        <v>42611.261064814811</v>
      </c>
      <c r="T94" s="20">
        <v>42625.707638888889</v>
      </c>
    </row>
    <row r="95" spans="1:20" ht="75" x14ac:dyDescent="0.25">
      <c r="A95">
        <v>3863</v>
      </c>
      <c r="B95" s="3" t="s">
        <v>3860</v>
      </c>
      <c r="C95" s="10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>
        <v>0</v>
      </c>
      <c r="Q95" s="14" t="s">
        <v>8308</v>
      </c>
      <c r="R95" t="s">
        <v>8309</v>
      </c>
      <c r="S95" s="20">
        <v>42253.633159722223</v>
      </c>
      <c r="T95" s="20">
        <v>42313.674826388888</v>
      </c>
    </row>
    <row r="96" spans="1:20" ht="60" x14ac:dyDescent="0.25">
      <c r="A96">
        <v>3864</v>
      </c>
      <c r="B96" s="3" t="s">
        <v>3861</v>
      </c>
      <c r="C96" s="10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2">
        <v>1</v>
      </c>
      <c r="P96">
        <v>20</v>
      </c>
      <c r="Q96" s="14" t="s">
        <v>8308</v>
      </c>
      <c r="R96" t="s">
        <v>8309</v>
      </c>
      <c r="S96" s="20">
        <v>42295.891828703709</v>
      </c>
      <c r="T96" s="20">
        <v>42325.933495370366</v>
      </c>
    </row>
    <row r="97" spans="1:20" ht="60" x14ac:dyDescent="0.25">
      <c r="A97">
        <v>3866</v>
      </c>
      <c r="B97" s="3" t="s">
        <v>3863</v>
      </c>
      <c r="C97" s="10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2">
        <v>1</v>
      </c>
      <c r="P97">
        <v>5.5</v>
      </c>
      <c r="Q97" s="14" t="s">
        <v>8308</v>
      </c>
      <c r="R97" t="s">
        <v>8309</v>
      </c>
      <c r="S97" s="20">
        <v>42402.947002314817</v>
      </c>
      <c r="T97" s="20">
        <v>42452.145138888889</v>
      </c>
    </row>
    <row r="98" spans="1:20" ht="60" x14ac:dyDescent="0.25">
      <c r="A98">
        <v>3867</v>
      </c>
      <c r="B98" s="3" t="s">
        <v>3864</v>
      </c>
      <c r="C98" s="10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2">
        <v>13</v>
      </c>
      <c r="P98">
        <v>50.2</v>
      </c>
      <c r="Q98" s="14" t="s">
        <v>8308</v>
      </c>
      <c r="R98" t="s">
        <v>8309</v>
      </c>
      <c r="S98" s="20">
        <v>42509.814108796301</v>
      </c>
      <c r="T98" s="20">
        <v>42539.814108796301</v>
      </c>
    </row>
    <row r="99" spans="1:20" ht="45" x14ac:dyDescent="0.25">
      <c r="A99">
        <v>3889</v>
      </c>
      <c r="B99" s="3" t="s">
        <v>3886</v>
      </c>
      <c r="C99" s="10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2">
        <v>1</v>
      </c>
      <c r="P99">
        <v>13.11</v>
      </c>
      <c r="Q99" s="14" t="s">
        <v>8308</v>
      </c>
      <c r="R99" t="s">
        <v>8309</v>
      </c>
      <c r="S99" s="20">
        <v>41977.004976851851</v>
      </c>
      <c r="T99" s="20">
        <v>42008.976388888885</v>
      </c>
    </row>
    <row r="100" spans="1:20" ht="60" x14ac:dyDescent="0.25">
      <c r="A100">
        <v>3890</v>
      </c>
      <c r="B100" s="3" t="s">
        <v>3887</v>
      </c>
      <c r="C100" s="10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2">
        <v>17</v>
      </c>
      <c r="P100">
        <v>315.5</v>
      </c>
      <c r="Q100" s="14" t="s">
        <v>8308</v>
      </c>
      <c r="R100" t="s">
        <v>8309</v>
      </c>
      <c r="S100" s="20">
        <v>42171.758611111116</v>
      </c>
      <c r="T100" s="20">
        <v>42231.758611111116</v>
      </c>
    </row>
    <row r="101" spans="1:20" ht="30" x14ac:dyDescent="0.25">
      <c r="A101">
        <v>3891</v>
      </c>
      <c r="B101" s="3" t="s">
        <v>3888</v>
      </c>
      <c r="C101" s="10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2">
        <v>33</v>
      </c>
      <c r="P101">
        <v>37.14</v>
      </c>
      <c r="Q101" s="14" t="s">
        <v>8308</v>
      </c>
      <c r="R101" t="s">
        <v>8309</v>
      </c>
      <c r="S101" s="20">
        <v>42056.1324537037</v>
      </c>
      <c r="T101" s="20">
        <v>42086.207638888889</v>
      </c>
    </row>
    <row r="102" spans="1:20" ht="75" x14ac:dyDescent="0.25">
      <c r="A102">
        <v>3892</v>
      </c>
      <c r="B102" s="3" t="s">
        <v>3889</v>
      </c>
      <c r="C102" s="10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2">
        <v>0</v>
      </c>
      <c r="P102">
        <v>0</v>
      </c>
      <c r="Q102" s="14" t="s">
        <v>8308</v>
      </c>
      <c r="R102" t="s">
        <v>8309</v>
      </c>
      <c r="S102" s="20">
        <v>41867.652280092596</v>
      </c>
      <c r="T102" s="20">
        <v>41875.291666666664</v>
      </c>
    </row>
    <row r="103" spans="1:20" ht="60" x14ac:dyDescent="0.25">
      <c r="A103">
        <v>3893</v>
      </c>
      <c r="B103" s="3" t="s">
        <v>3890</v>
      </c>
      <c r="C103" s="10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2">
        <v>22</v>
      </c>
      <c r="P103">
        <v>128.27000000000001</v>
      </c>
      <c r="Q103" s="14" t="s">
        <v>8308</v>
      </c>
      <c r="R103" t="s">
        <v>8309</v>
      </c>
      <c r="S103" s="20">
        <v>41779.657870370371</v>
      </c>
      <c r="T103" s="20">
        <v>41821.25</v>
      </c>
    </row>
    <row r="104" spans="1:20" ht="60" x14ac:dyDescent="0.25">
      <c r="A104">
        <v>3894</v>
      </c>
      <c r="B104" s="3" t="s">
        <v>3891</v>
      </c>
      <c r="C104" s="10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2">
        <v>3</v>
      </c>
      <c r="P104">
        <v>47.27</v>
      </c>
      <c r="Q104" s="14" t="s">
        <v>8308</v>
      </c>
      <c r="R104" t="s">
        <v>8309</v>
      </c>
      <c r="S104" s="20">
        <v>42679.958472222221</v>
      </c>
      <c r="T104" s="20">
        <v>42710.207638888889</v>
      </c>
    </row>
    <row r="105" spans="1:20" ht="60" x14ac:dyDescent="0.25">
      <c r="A105">
        <v>3895</v>
      </c>
      <c r="B105" s="3" t="s">
        <v>3892</v>
      </c>
      <c r="C105" s="10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2">
        <v>5</v>
      </c>
      <c r="P105">
        <v>50</v>
      </c>
      <c r="Q105" s="14" t="s">
        <v>8308</v>
      </c>
      <c r="R105" t="s">
        <v>8309</v>
      </c>
      <c r="S105" s="20">
        <v>42032.250208333338</v>
      </c>
      <c r="T105" s="20">
        <v>42063.250208333338</v>
      </c>
    </row>
    <row r="106" spans="1:20" ht="60" x14ac:dyDescent="0.25">
      <c r="A106">
        <v>3896</v>
      </c>
      <c r="B106" s="3" t="s">
        <v>3893</v>
      </c>
      <c r="C106" s="10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2">
        <v>11</v>
      </c>
      <c r="P106">
        <v>42.5</v>
      </c>
      <c r="Q106" s="14" t="s">
        <v>8308</v>
      </c>
      <c r="R106" t="s">
        <v>8309</v>
      </c>
      <c r="S106" s="20">
        <v>41793.191875000004</v>
      </c>
      <c r="T106" s="20">
        <v>41807.191875000004</v>
      </c>
    </row>
    <row r="107" spans="1:20" ht="60" x14ac:dyDescent="0.25">
      <c r="A107">
        <v>3899</v>
      </c>
      <c r="B107" s="3" t="s">
        <v>3896</v>
      </c>
      <c r="C107" s="10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>
        <v>62.5</v>
      </c>
      <c r="Q107" s="14" t="s">
        <v>8308</v>
      </c>
      <c r="R107" t="s">
        <v>8309</v>
      </c>
      <c r="S107" s="20">
        <v>41843.775011574071</v>
      </c>
      <c r="T107" s="20">
        <v>41863.775011574071</v>
      </c>
    </row>
    <row r="108" spans="1:20" ht="45" x14ac:dyDescent="0.25">
      <c r="A108">
        <v>3900</v>
      </c>
      <c r="B108" s="3" t="s">
        <v>3897</v>
      </c>
      <c r="C108" s="10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2">
        <v>5</v>
      </c>
      <c r="P108">
        <v>27</v>
      </c>
      <c r="Q108" s="14" t="s">
        <v>8308</v>
      </c>
      <c r="R108" t="s">
        <v>8309</v>
      </c>
      <c r="S108" s="20">
        <v>42136.092488425929</v>
      </c>
      <c r="T108" s="20">
        <v>42166.092488425929</v>
      </c>
    </row>
    <row r="109" spans="1:20" ht="60" x14ac:dyDescent="0.25">
      <c r="A109">
        <v>3901</v>
      </c>
      <c r="B109" s="3" t="s">
        <v>3898</v>
      </c>
      <c r="C109" s="10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2">
        <v>1</v>
      </c>
      <c r="P109">
        <v>25</v>
      </c>
      <c r="Q109" s="14" t="s">
        <v>8308</v>
      </c>
      <c r="R109" t="s">
        <v>8309</v>
      </c>
      <c r="S109" s="20">
        <v>42317.826377314821</v>
      </c>
      <c r="T109" s="20">
        <v>42357.826377314821</v>
      </c>
    </row>
    <row r="110" spans="1:20" ht="75" x14ac:dyDescent="0.25">
      <c r="A110">
        <v>3903</v>
      </c>
      <c r="B110" s="3" t="s">
        <v>3900</v>
      </c>
      <c r="C110" s="10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2">
        <v>0</v>
      </c>
      <c r="P110">
        <v>0</v>
      </c>
      <c r="Q110" s="14" t="s">
        <v>8308</v>
      </c>
      <c r="R110" t="s">
        <v>8309</v>
      </c>
      <c r="S110" s="20">
        <v>42186.01116898148</v>
      </c>
      <c r="T110" s="20">
        <v>42230.818055555559</v>
      </c>
    </row>
    <row r="111" spans="1:20" ht="30" x14ac:dyDescent="0.25">
      <c r="A111">
        <v>3904</v>
      </c>
      <c r="B111" s="3" t="s">
        <v>3901</v>
      </c>
      <c r="C111" s="10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2">
        <v>0</v>
      </c>
      <c r="P111">
        <v>1.5</v>
      </c>
      <c r="Q111" s="14" t="s">
        <v>8308</v>
      </c>
      <c r="R111" t="s">
        <v>8309</v>
      </c>
      <c r="S111" s="20">
        <v>42095.229166666672</v>
      </c>
      <c r="T111" s="20">
        <v>42109.211111111115</v>
      </c>
    </row>
    <row r="112" spans="1:20" ht="75" x14ac:dyDescent="0.25">
      <c r="A112">
        <v>3907</v>
      </c>
      <c r="B112" s="3" t="s">
        <v>3904</v>
      </c>
      <c r="C112" s="10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2">
        <v>15</v>
      </c>
      <c r="P112">
        <v>38.25</v>
      </c>
      <c r="Q112" s="14" t="s">
        <v>8308</v>
      </c>
      <c r="R112" t="s">
        <v>8309</v>
      </c>
      <c r="S112" s="20">
        <v>41906.819513888891</v>
      </c>
      <c r="T112" s="20">
        <v>41938.838888888888</v>
      </c>
    </row>
    <row r="113" spans="1:20" ht="60" x14ac:dyDescent="0.25">
      <c r="A113">
        <v>3908</v>
      </c>
      <c r="B113" s="3" t="s">
        <v>3905</v>
      </c>
      <c r="C113" s="10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2">
        <v>9</v>
      </c>
      <c r="P113">
        <v>16.25</v>
      </c>
      <c r="Q113" s="14" t="s">
        <v>8308</v>
      </c>
      <c r="R113" t="s">
        <v>8309</v>
      </c>
      <c r="S113" s="20">
        <v>41834.135370370372</v>
      </c>
      <c r="T113" s="20">
        <v>41849.135370370372</v>
      </c>
    </row>
    <row r="114" spans="1:20" ht="60" x14ac:dyDescent="0.25">
      <c r="A114">
        <v>3909</v>
      </c>
      <c r="B114" s="3" t="s">
        <v>3906</v>
      </c>
      <c r="C114" s="10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2">
        <v>0</v>
      </c>
      <c r="P114">
        <v>33.75</v>
      </c>
      <c r="Q114" s="14" t="s">
        <v>8308</v>
      </c>
      <c r="R114" t="s">
        <v>8309</v>
      </c>
      <c r="S114" s="20">
        <v>41863.359282407408</v>
      </c>
      <c r="T114" s="20">
        <v>41893.359282407408</v>
      </c>
    </row>
    <row r="115" spans="1:20" ht="60" x14ac:dyDescent="0.25">
      <c r="A115">
        <v>3910</v>
      </c>
      <c r="B115" s="3" t="s">
        <v>3907</v>
      </c>
      <c r="C115" s="10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2">
        <v>3</v>
      </c>
      <c r="P115">
        <v>61.67</v>
      </c>
      <c r="Q115" s="14" t="s">
        <v>8308</v>
      </c>
      <c r="R115" t="s">
        <v>8309</v>
      </c>
      <c r="S115" s="20">
        <v>42224.756909722222</v>
      </c>
      <c r="T115" s="20">
        <v>42254.756909722222</v>
      </c>
    </row>
    <row r="116" spans="1:20" ht="60" x14ac:dyDescent="0.25">
      <c r="A116">
        <v>3911</v>
      </c>
      <c r="B116" s="3" t="s">
        <v>3908</v>
      </c>
      <c r="C116" s="10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2">
        <v>37</v>
      </c>
      <c r="P116">
        <v>83.14</v>
      </c>
      <c r="Q116" s="14" t="s">
        <v>8308</v>
      </c>
      <c r="R116" t="s">
        <v>8309</v>
      </c>
      <c r="S116" s="20">
        <v>41939.8122337963</v>
      </c>
      <c r="T116" s="20">
        <v>41969.853900462964</v>
      </c>
    </row>
    <row r="117" spans="1:20" ht="60" x14ac:dyDescent="0.25">
      <c r="A117">
        <v>3912</v>
      </c>
      <c r="B117" s="3" t="s">
        <v>3909</v>
      </c>
      <c r="C117" s="10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2">
        <v>0</v>
      </c>
      <c r="P117">
        <v>1</v>
      </c>
      <c r="Q117" s="14" t="s">
        <v>8308</v>
      </c>
      <c r="R117" t="s">
        <v>8309</v>
      </c>
      <c r="S117" s="20">
        <v>42059.270023148143</v>
      </c>
      <c r="T117" s="20">
        <v>42119.190972222219</v>
      </c>
    </row>
    <row r="118" spans="1:20" ht="60" x14ac:dyDescent="0.25">
      <c r="A118">
        <v>3913</v>
      </c>
      <c r="B118" s="3" t="s">
        <v>3910</v>
      </c>
      <c r="C118" s="10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2">
        <v>10</v>
      </c>
      <c r="P118">
        <v>142.86000000000001</v>
      </c>
      <c r="Q118" s="14" t="s">
        <v>8308</v>
      </c>
      <c r="R118" t="s">
        <v>8309</v>
      </c>
      <c r="S118" s="20">
        <v>42308.211215277777</v>
      </c>
      <c r="T118" s="20">
        <v>42338.252881944441</v>
      </c>
    </row>
    <row r="119" spans="1:20" ht="60" x14ac:dyDescent="0.25">
      <c r="A119">
        <v>3922</v>
      </c>
      <c r="B119" s="3" t="s">
        <v>3919</v>
      </c>
      <c r="C119" s="10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2">
        <v>8</v>
      </c>
      <c r="P119">
        <v>10.17</v>
      </c>
      <c r="Q119" s="14" t="s">
        <v>8308</v>
      </c>
      <c r="R119" t="s">
        <v>8309</v>
      </c>
      <c r="S119" s="20">
        <v>42020.768634259264</v>
      </c>
      <c r="T119" s="20">
        <v>42065.958333333328</v>
      </c>
    </row>
    <row r="120" spans="1:20" ht="60" x14ac:dyDescent="0.25">
      <c r="A120">
        <v>3924</v>
      </c>
      <c r="B120" s="3" t="s">
        <v>3921</v>
      </c>
      <c r="C120" s="10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2">
        <v>15</v>
      </c>
      <c r="P120">
        <v>57.25</v>
      </c>
      <c r="Q120" s="14" t="s">
        <v>8308</v>
      </c>
      <c r="R120" t="s">
        <v>8309</v>
      </c>
      <c r="S120" s="20">
        <v>41786.959745370368</v>
      </c>
      <c r="T120" s="20">
        <v>41816.959745370368</v>
      </c>
    </row>
    <row r="121" spans="1:20" ht="75" x14ac:dyDescent="0.25">
      <c r="A121">
        <v>3925</v>
      </c>
      <c r="B121" s="3" t="s">
        <v>3922</v>
      </c>
      <c r="C121" s="10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2">
        <v>10</v>
      </c>
      <c r="P121">
        <v>5</v>
      </c>
      <c r="Q121" s="14" t="s">
        <v>8308</v>
      </c>
      <c r="R121" t="s">
        <v>8309</v>
      </c>
      <c r="S121" s="20">
        <v>41820.870821759258</v>
      </c>
      <c r="T121" s="20">
        <v>41850.870821759258</v>
      </c>
    </row>
    <row r="122" spans="1:20" ht="60" x14ac:dyDescent="0.25">
      <c r="A122">
        <v>3928</v>
      </c>
      <c r="B122" s="3" t="s">
        <v>3925</v>
      </c>
      <c r="C122" s="10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2">
        <v>13</v>
      </c>
      <c r="P122">
        <v>93</v>
      </c>
      <c r="Q122" s="14" t="s">
        <v>8308</v>
      </c>
      <c r="R122" t="s">
        <v>8309</v>
      </c>
      <c r="S122" s="20">
        <v>42265.683182870373</v>
      </c>
      <c r="T122" s="20">
        <v>42293.207638888889</v>
      </c>
    </row>
    <row r="123" spans="1:20" ht="60" x14ac:dyDescent="0.25">
      <c r="A123">
        <v>3929</v>
      </c>
      <c r="B123" s="3" t="s">
        <v>3926</v>
      </c>
      <c r="C123" s="10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2">
        <v>2</v>
      </c>
      <c r="P123">
        <v>32.36</v>
      </c>
      <c r="Q123" s="14" t="s">
        <v>8308</v>
      </c>
      <c r="R123" t="s">
        <v>8309</v>
      </c>
      <c r="S123" s="20">
        <v>42601.827141203699</v>
      </c>
      <c r="T123" s="20">
        <v>42631.827141203699</v>
      </c>
    </row>
    <row r="124" spans="1:20" ht="60" x14ac:dyDescent="0.25">
      <c r="A124">
        <v>3931</v>
      </c>
      <c r="B124" s="3" t="s">
        <v>3928</v>
      </c>
      <c r="C124" s="10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2">
        <v>0</v>
      </c>
      <c r="P124">
        <v>0</v>
      </c>
      <c r="Q124" s="14" t="s">
        <v>8308</v>
      </c>
      <c r="R124" t="s">
        <v>8309</v>
      </c>
      <c r="S124" s="20">
        <v>42228.151701388888</v>
      </c>
      <c r="T124" s="20">
        <v>42253.151701388888</v>
      </c>
    </row>
    <row r="125" spans="1:20" ht="60" x14ac:dyDescent="0.25">
      <c r="A125">
        <v>3932</v>
      </c>
      <c r="B125" s="3" t="s">
        <v>3929</v>
      </c>
      <c r="C125" s="10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2">
        <v>0</v>
      </c>
      <c r="P125">
        <v>1</v>
      </c>
      <c r="Q125" s="14" t="s">
        <v>8308</v>
      </c>
      <c r="R125" t="s">
        <v>8309</v>
      </c>
      <c r="S125" s="20">
        <v>42415.168564814812</v>
      </c>
      <c r="T125" s="20">
        <v>42445.126898148148</v>
      </c>
    </row>
    <row r="126" spans="1:20" ht="60" x14ac:dyDescent="0.25">
      <c r="A126">
        <v>3933</v>
      </c>
      <c r="B126" s="3" t="s">
        <v>3930</v>
      </c>
      <c r="C126" s="10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2">
        <v>16</v>
      </c>
      <c r="P126">
        <v>91.83</v>
      </c>
      <c r="Q126" s="14" t="s">
        <v>8308</v>
      </c>
      <c r="R126" t="s">
        <v>8309</v>
      </c>
      <c r="S126" s="20">
        <v>42538.968310185184</v>
      </c>
      <c r="T126" s="20">
        <v>42568.029861111107</v>
      </c>
    </row>
    <row r="127" spans="1:20" ht="60" x14ac:dyDescent="0.25">
      <c r="A127">
        <v>3934</v>
      </c>
      <c r="B127" s="3" t="s">
        <v>3931</v>
      </c>
      <c r="C127" s="10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2">
        <v>11</v>
      </c>
      <c r="P127">
        <v>45.83</v>
      </c>
      <c r="Q127" s="14" t="s">
        <v>8308</v>
      </c>
      <c r="R127" t="s">
        <v>8309</v>
      </c>
      <c r="S127" s="20">
        <v>42233.671747685185</v>
      </c>
      <c r="T127" s="20">
        <v>42278.541666666672</v>
      </c>
    </row>
    <row r="128" spans="1:20" ht="60" x14ac:dyDescent="0.25">
      <c r="A128">
        <v>3936</v>
      </c>
      <c r="B128" s="3" t="s">
        <v>3933</v>
      </c>
      <c r="C128" s="10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2">
        <v>0</v>
      </c>
      <c r="P128">
        <v>0</v>
      </c>
      <c r="Q128" s="14" t="s">
        <v>8308</v>
      </c>
      <c r="R128" t="s">
        <v>8309</v>
      </c>
      <c r="S128" s="20">
        <v>42675.262962962966</v>
      </c>
      <c r="T128" s="20">
        <v>42705.304629629631</v>
      </c>
    </row>
    <row r="129" spans="1:20" ht="60" x14ac:dyDescent="0.25">
      <c r="A129">
        <v>3937</v>
      </c>
      <c r="B129" s="3" t="s">
        <v>3934</v>
      </c>
      <c r="C129" s="10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2">
        <v>86</v>
      </c>
      <c r="P129">
        <v>248.5</v>
      </c>
      <c r="Q129" s="14" t="s">
        <v>8308</v>
      </c>
      <c r="R129" t="s">
        <v>8309</v>
      </c>
      <c r="S129" s="20">
        <v>42534.631481481483</v>
      </c>
      <c r="T129" s="20">
        <v>42562.631481481483</v>
      </c>
    </row>
    <row r="130" spans="1:20" ht="60" x14ac:dyDescent="0.25">
      <c r="A130">
        <v>3938</v>
      </c>
      <c r="B130" s="3" t="s">
        <v>3935</v>
      </c>
      <c r="C130" s="10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2">
        <v>12</v>
      </c>
      <c r="P130">
        <v>79.400000000000006</v>
      </c>
      <c r="Q130" s="14" t="s">
        <v>8308</v>
      </c>
      <c r="R130" t="s">
        <v>8309</v>
      </c>
      <c r="S130" s="20">
        <v>42151.905717592599</v>
      </c>
      <c r="T130" s="20">
        <v>42182.905717592599</v>
      </c>
    </row>
    <row r="131" spans="1:20" ht="60" x14ac:dyDescent="0.25">
      <c r="A131">
        <v>3940</v>
      </c>
      <c r="B131" s="3" t="s">
        <v>3937</v>
      </c>
      <c r="C131" s="10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2">
        <v>0</v>
      </c>
      <c r="P131">
        <v>5.5</v>
      </c>
      <c r="Q131" s="14" t="s">
        <v>8308</v>
      </c>
      <c r="R131" t="s">
        <v>8309</v>
      </c>
      <c r="S131" s="20">
        <v>41961.492488425924</v>
      </c>
      <c r="T131" s="20">
        <v>42006.492488425924</v>
      </c>
    </row>
    <row r="132" spans="1:20" ht="75" x14ac:dyDescent="0.25">
      <c r="A132">
        <v>3941</v>
      </c>
      <c r="B132" s="3" t="s">
        <v>3938</v>
      </c>
      <c r="C132" s="10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2">
        <v>1</v>
      </c>
      <c r="P132">
        <v>25</v>
      </c>
      <c r="Q132" s="14" t="s">
        <v>8308</v>
      </c>
      <c r="R132" t="s">
        <v>8309</v>
      </c>
      <c r="S132" s="20">
        <v>41940.587233796294</v>
      </c>
      <c r="T132" s="20">
        <v>41968.041666666672</v>
      </c>
    </row>
    <row r="133" spans="1:20" ht="60" x14ac:dyDescent="0.25">
      <c r="A133">
        <v>3942</v>
      </c>
      <c r="B133" s="3" t="s">
        <v>3939</v>
      </c>
      <c r="C133" s="10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2">
        <v>0</v>
      </c>
      <c r="P133">
        <v>0</v>
      </c>
      <c r="Q133" s="14" t="s">
        <v>8308</v>
      </c>
      <c r="R133" t="s">
        <v>8309</v>
      </c>
      <c r="S133" s="20">
        <v>42111.904097222221</v>
      </c>
      <c r="T133" s="20">
        <v>42171.904097222221</v>
      </c>
    </row>
    <row r="134" spans="1:20" ht="60" x14ac:dyDescent="0.25">
      <c r="A134">
        <v>3943</v>
      </c>
      <c r="B134" s="3" t="s">
        <v>3940</v>
      </c>
      <c r="C134" s="10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2">
        <v>36</v>
      </c>
      <c r="P134">
        <v>137.08000000000001</v>
      </c>
      <c r="Q134" s="14" t="s">
        <v>8308</v>
      </c>
      <c r="R134" t="s">
        <v>8309</v>
      </c>
      <c r="S134" s="20">
        <v>42279.778564814813</v>
      </c>
      <c r="T134" s="20">
        <v>42310.701388888891</v>
      </c>
    </row>
    <row r="135" spans="1:20" ht="60" x14ac:dyDescent="0.25">
      <c r="A135">
        <v>3944</v>
      </c>
      <c r="B135" s="3" t="s">
        <v>3941</v>
      </c>
      <c r="C135" s="10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2">
        <v>0</v>
      </c>
      <c r="P135">
        <v>0</v>
      </c>
      <c r="Q135" s="14" t="s">
        <v>8308</v>
      </c>
      <c r="R135" t="s">
        <v>8309</v>
      </c>
      <c r="S135" s="20">
        <v>42213.662905092591</v>
      </c>
      <c r="T135" s="20">
        <v>42243.662905092591</v>
      </c>
    </row>
    <row r="136" spans="1:20" ht="60" x14ac:dyDescent="0.25">
      <c r="A136">
        <v>3945</v>
      </c>
      <c r="B136" s="3" t="s">
        <v>3942</v>
      </c>
      <c r="C136" s="10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2">
        <v>0</v>
      </c>
      <c r="P136">
        <v>5</v>
      </c>
      <c r="Q136" s="14" t="s">
        <v>8308</v>
      </c>
      <c r="R136" t="s">
        <v>8309</v>
      </c>
      <c r="S136" s="20">
        <v>42109.801712962959</v>
      </c>
      <c r="T136" s="20">
        <v>42139.801712962959</v>
      </c>
    </row>
    <row r="137" spans="1:20" ht="45" x14ac:dyDescent="0.25">
      <c r="A137">
        <v>3946</v>
      </c>
      <c r="B137" s="3" t="s">
        <v>3943</v>
      </c>
      <c r="C137" s="10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2">
        <v>3</v>
      </c>
      <c r="P137">
        <v>39</v>
      </c>
      <c r="Q137" s="14" t="s">
        <v>8308</v>
      </c>
      <c r="R137" t="s">
        <v>8309</v>
      </c>
      <c r="S137" s="20">
        <v>42031.833587962959</v>
      </c>
      <c r="T137" s="20">
        <v>42063.333333333328</v>
      </c>
    </row>
    <row r="138" spans="1:20" ht="60" x14ac:dyDescent="0.25">
      <c r="A138">
        <v>3947</v>
      </c>
      <c r="B138" s="3" t="s">
        <v>3944</v>
      </c>
      <c r="C138" s="10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2">
        <v>3</v>
      </c>
      <c r="P138">
        <v>50.5</v>
      </c>
      <c r="Q138" s="14" t="s">
        <v>8308</v>
      </c>
      <c r="R138" t="s">
        <v>8309</v>
      </c>
      <c r="S138" s="20">
        <v>42615.142870370371</v>
      </c>
      <c r="T138" s="20">
        <v>42645.142870370371</v>
      </c>
    </row>
    <row r="139" spans="1:20" ht="60" x14ac:dyDescent="0.25">
      <c r="A139">
        <v>3950</v>
      </c>
      <c r="B139" s="3" t="s">
        <v>3947</v>
      </c>
      <c r="C139" s="10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2">
        <v>1</v>
      </c>
      <c r="P139">
        <v>25</v>
      </c>
      <c r="Q139" s="14" t="s">
        <v>8308</v>
      </c>
      <c r="R139" t="s">
        <v>8309</v>
      </c>
      <c r="S139" s="20">
        <v>42439.702314814815</v>
      </c>
      <c r="T139" s="20">
        <v>42468.774305555555</v>
      </c>
    </row>
    <row r="140" spans="1:20" ht="60" x14ac:dyDescent="0.25">
      <c r="A140">
        <v>3952</v>
      </c>
      <c r="B140" s="3" t="s">
        <v>3949</v>
      </c>
      <c r="C140" s="10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2">
        <v>0</v>
      </c>
      <c r="P140">
        <v>25</v>
      </c>
      <c r="Q140" s="14" t="s">
        <v>8308</v>
      </c>
      <c r="R140" t="s">
        <v>8309</v>
      </c>
      <c r="S140" s="20">
        <v>42243.790393518517</v>
      </c>
      <c r="T140" s="20">
        <v>42303.790393518517</v>
      </c>
    </row>
    <row r="141" spans="1:20" ht="60" x14ac:dyDescent="0.25">
      <c r="A141">
        <v>3953</v>
      </c>
      <c r="B141" s="3" t="s">
        <v>3950</v>
      </c>
      <c r="C141" s="10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2">
        <v>0</v>
      </c>
      <c r="P141">
        <v>0</v>
      </c>
      <c r="Q141" s="14" t="s">
        <v>8308</v>
      </c>
      <c r="R141" t="s">
        <v>8309</v>
      </c>
      <c r="S141" s="20">
        <v>42550.048449074078</v>
      </c>
      <c r="T141" s="20">
        <v>42580.978472222225</v>
      </c>
    </row>
    <row r="142" spans="1:20" ht="60" x14ac:dyDescent="0.25">
      <c r="A142">
        <v>3955</v>
      </c>
      <c r="B142" s="3" t="s">
        <v>3952</v>
      </c>
      <c r="C142" s="10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2">
        <v>24</v>
      </c>
      <c r="P142">
        <v>53.13</v>
      </c>
      <c r="Q142" s="14" t="s">
        <v>8308</v>
      </c>
      <c r="R142" t="s">
        <v>8309</v>
      </c>
      <c r="S142" s="20">
        <v>42306.848854166667</v>
      </c>
      <c r="T142" s="20">
        <v>42336.890520833331</v>
      </c>
    </row>
    <row r="143" spans="1:20" ht="60" x14ac:dyDescent="0.25">
      <c r="A143">
        <v>3956</v>
      </c>
      <c r="B143" s="3" t="s">
        <v>3953</v>
      </c>
      <c r="C143" s="10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2">
        <v>0</v>
      </c>
      <c r="P143">
        <v>0</v>
      </c>
      <c r="Q143" s="14" t="s">
        <v>8308</v>
      </c>
      <c r="R143" t="s">
        <v>8309</v>
      </c>
      <c r="S143" s="20">
        <v>42457.932025462964</v>
      </c>
      <c r="T143" s="20">
        <v>42485.013888888891</v>
      </c>
    </row>
    <row r="144" spans="1:20" ht="60" x14ac:dyDescent="0.25">
      <c r="A144">
        <v>3957</v>
      </c>
      <c r="B144" s="3" t="s">
        <v>3954</v>
      </c>
      <c r="C144" s="10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2">
        <v>0</v>
      </c>
      <c r="P144">
        <v>7</v>
      </c>
      <c r="Q144" s="14" t="s">
        <v>8308</v>
      </c>
      <c r="R144" t="s">
        <v>8309</v>
      </c>
      <c r="S144" s="20">
        <v>42513.976319444439</v>
      </c>
      <c r="T144" s="20">
        <v>42559.976319444439</v>
      </c>
    </row>
    <row r="145" spans="1:20" ht="60" x14ac:dyDescent="0.25">
      <c r="A145">
        <v>3958</v>
      </c>
      <c r="B145" s="3" t="s">
        <v>3955</v>
      </c>
      <c r="C145" s="10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2">
        <v>32</v>
      </c>
      <c r="P145">
        <v>40.06</v>
      </c>
      <c r="Q145" s="14" t="s">
        <v>8308</v>
      </c>
      <c r="R145" t="s">
        <v>8309</v>
      </c>
      <c r="S145" s="20">
        <v>41816.950370370374</v>
      </c>
      <c r="T145" s="20">
        <v>41853.583333333336</v>
      </c>
    </row>
    <row r="146" spans="1:20" ht="75" x14ac:dyDescent="0.25">
      <c r="A146">
        <v>3959</v>
      </c>
      <c r="B146" s="3" t="s">
        <v>3956</v>
      </c>
      <c r="C146" s="10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2">
        <v>24</v>
      </c>
      <c r="P146">
        <v>24.33</v>
      </c>
      <c r="Q146" s="14" t="s">
        <v>8308</v>
      </c>
      <c r="R146" t="s">
        <v>8309</v>
      </c>
      <c r="S146" s="20">
        <v>41880.788842592592</v>
      </c>
      <c r="T146" s="20">
        <v>41910.788842592592</v>
      </c>
    </row>
    <row r="147" spans="1:20" ht="60" x14ac:dyDescent="0.25">
      <c r="A147">
        <v>3960</v>
      </c>
      <c r="B147" s="3" t="s">
        <v>3957</v>
      </c>
      <c r="C147" s="10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2">
        <v>2</v>
      </c>
      <c r="P147">
        <v>11.25</v>
      </c>
      <c r="Q147" s="14" t="s">
        <v>8308</v>
      </c>
      <c r="R147" t="s">
        <v>8309</v>
      </c>
      <c r="S147" s="20">
        <v>42342.845555555556</v>
      </c>
      <c r="T147" s="20">
        <v>42372.845555555556</v>
      </c>
    </row>
    <row r="148" spans="1:20" ht="60" x14ac:dyDescent="0.25">
      <c r="A148">
        <v>3964</v>
      </c>
      <c r="B148" s="3" t="s">
        <v>3961</v>
      </c>
      <c r="C148" s="10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2">
        <v>6</v>
      </c>
      <c r="P148">
        <v>42</v>
      </c>
      <c r="Q148" s="14" t="s">
        <v>8308</v>
      </c>
      <c r="R148" t="s">
        <v>8309</v>
      </c>
      <c r="S148" s="20">
        <v>42053.722060185188</v>
      </c>
      <c r="T148" s="20">
        <v>42113.680393518516</v>
      </c>
    </row>
    <row r="149" spans="1:20" ht="60" x14ac:dyDescent="0.25">
      <c r="A149">
        <v>3965</v>
      </c>
      <c r="B149" s="3" t="s">
        <v>3962</v>
      </c>
      <c r="C149" s="10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2">
        <v>14</v>
      </c>
      <c r="P149">
        <v>71.25</v>
      </c>
      <c r="Q149" s="14" t="s">
        <v>8308</v>
      </c>
      <c r="R149" t="s">
        <v>8309</v>
      </c>
      <c r="S149" s="20">
        <v>42414.235879629632</v>
      </c>
      <c r="T149" s="20">
        <v>42474.194212962961</v>
      </c>
    </row>
    <row r="150" spans="1:20" ht="60" x14ac:dyDescent="0.25">
      <c r="A150">
        <v>3966</v>
      </c>
      <c r="B150" s="3" t="s">
        <v>3963</v>
      </c>
      <c r="C150" s="10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2">
        <v>1</v>
      </c>
      <c r="P150">
        <v>22.5</v>
      </c>
      <c r="Q150" s="14" t="s">
        <v>8308</v>
      </c>
      <c r="R150" t="s">
        <v>8309</v>
      </c>
      <c r="S150" s="20">
        <v>41801.711550925924</v>
      </c>
      <c r="T150" s="20">
        <v>41844.124305555553</v>
      </c>
    </row>
    <row r="151" spans="1:20" ht="60" x14ac:dyDescent="0.25">
      <c r="A151">
        <v>3967</v>
      </c>
      <c r="B151" s="3" t="s">
        <v>3964</v>
      </c>
      <c r="C151" s="10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2">
        <v>24</v>
      </c>
      <c r="P151">
        <v>41</v>
      </c>
      <c r="Q151" s="14" t="s">
        <v>8308</v>
      </c>
      <c r="R151" t="s">
        <v>8309</v>
      </c>
      <c r="S151" s="20">
        <v>42770.290590277778</v>
      </c>
      <c r="T151" s="20">
        <v>42800.290590277778</v>
      </c>
    </row>
    <row r="152" spans="1:20" ht="45" x14ac:dyDescent="0.25">
      <c r="A152">
        <v>3968</v>
      </c>
      <c r="B152" s="3" t="s">
        <v>3965</v>
      </c>
      <c r="C152" s="10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2">
        <v>11</v>
      </c>
      <c r="P152">
        <v>47.91</v>
      </c>
      <c r="Q152" s="14" t="s">
        <v>8308</v>
      </c>
      <c r="R152" t="s">
        <v>8309</v>
      </c>
      <c r="S152" s="20">
        <v>42452.815659722226</v>
      </c>
      <c r="T152" s="20">
        <v>42512.815659722226</v>
      </c>
    </row>
    <row r="153" spans="1:20" ht="60" x14ac:dyDescent="0.25">
      <c r="A153">
        <v>3969</v>
      </c>
      <c r="B153" s="3" t="s">
        <v>3966</v>
      </c>
      <c r="C153" s="10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2">
        <v>7</v>
      </c>
      <c r="P153">
        <v>35.17</v>
      </c>
      <c r="Q153" s="14" t="s">
        <v>8308</v>
      </c>
      <c r="R153" t="s">
        <v>8309</v>
      </c>
      <c r="S153" s="20">
        <v>42601.854699074072</v>
      </c>
      <c r="T153" s="20">
        <v>42611.163194444445</v>
      </c>
    </row>
    <row r="154" spans="1:20" ht="75" x14ac:dyDescent="0.25">
      <c r="A154">
        <v>3970</v>
      </c>
      <c r="B154" s="3" t="s">
        <v>3967</v>
      </c>
      <c r="C154" s="10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2">
        <v>0</v>
      </c>
      <c r="P154">
        <v>5.5</v>
      </c>
      <c r="Q154" s="14" t="s">
        <v>8308</v>
      </c>
      <c r="R154" t="s">
        <v>8309</v>
      </c>
      <c r="S154" s="20">
        <v>42447.863553240735</v>
      </c>
      <c r="T154" s="20">
        <v>42477.863553240735</v>
      </c>
    </row>
    <row r="155" spans="1:20" ht="60" x14ac:dyDescent="0.25">
      <c r="A155">
        <v>3971</v>
      </c>
      <c r="B155" s="3" t="s">
        <v>3968</v>
      </c>
      <c r="C155" s="10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2">
        <v>1</v>
      </c>
      <c r="P155">
        <v>22.67</v>
      </c>
      <c r="Q155" s="14" t="s">
        <v>8308</v>
      </c>
      <c r="R155" t="s">
        <v>8309</v>
      </c>
      <c r="S155" s="20">
        <v>41811.536180555559</v>
      </c>
      <c r="T155" s="20">
        <v>41841.536180555559</v>
      </c>
    </row>
    <row r="156" spans="1:20" ht="45" x14ac:dyDescent="0.25">
      <c r="A156">
        <v>3972</v>
      </c>
      <c r="B156" s="3" t="s">
        <v>3969</v>
      </c>
      <c r="C156" s="10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2">
        <v>21</v>
      </c>
      <c r="P156">
        <v>26.38</v>
      </c>
      <c r="Q156" s="14" t="s">
        <v>8308</v>
      </c>
      <c r="R156" t="s">
        <v>8309</v>
      </c>
      <c r="S156" s="20">
        <v>41981.067523148144</v>
      </c>
      <c r="T156" s="20">
        <v>42041.067523148144</v>
      </c>
    </row>
    <row r="157" spans="1:20" ht="60" x14ac:dyDescent="0.25">
      <c r="A157">
        <v>3973</v>
      </c>
      <c r="B157" s="3" t="s">
        <v>3970</v>
      </c>
      <c r="C157" s="10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2">
        <v>78</v>
      </c>
      <c r="P157">
        <v>105.54</v>
      </c>
      <c r="Q157" s="14" t="s">
        <v>8308</v>
      </c>
      <c r="R157" t="s">
        <v>8309</v>
      </c>
      <c r="S157" s="20">
        <v>42469.68414351852</v>
      </c>
      <c r="T157" s="20">
        <v>42499.166666666672</v>
      </c>
    </row>
    <row r="158" spans="1:20" ht="60" x14ac:dyDescent="0.25">
      <c r="A158">
        <v>3975</v>
      </c>
      <c r="B158" s="3" t="s">
        <v>3972</v>
      </c>
      <c r="C158" s="10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>
        <v>0</v>
      </c>
      <c r="Q158" s="14" t="s">
        <v>8308</v>
      </c>
      <c r="R158" t="s">
        <v>8309</v>
      </c>
      <c r="S158" s="20">
        <v>42534.866875</v>
      </c>
      <c r="T158" s="20">
        <v>42564.866875</v>
      </c>
    </row>
    <row r="159" spans="1:20" ht="75" x14ac:dyDescent="0.25">
      <c r="A159">
        <v>3976</v>
      </c>
      <c r="B159" s="3" t="s">
        <v>3973</v>
      </c>
      <c r="C159" s="10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2">
        <v>48</v>
      </c>
      <c r="P159">
        <v>62</v>
      </c>
      <c r="Q159" s="14" t="s">
        <v>8308</v>
      </c>
      <c r="R159" t="s">
        <v>8309</v>
      </c>
      <c r="S159" s="20">
        <v>41830.858344907407</v>
      </c>
      <c r="T159" s="20">
        <v>41852.291666666664</v>
      </c>
    </row>
    <row r="160" spans="1:20" ht="60" x14ac:dyDescent="0.25">
      <c r="A160">
        <v>3977</v>
      </c>
      <c r="B160" s="3" t="s">
        <v>3974</v>
      </c>
      <c r="C160" s="10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2">
        <v>1</v>
      </c>
      <c r="P160">
        <v>217.5</v>
      </c>
      <c r="Q160" s="14" t="s">
        <v>8308</v>
      </c>
      <c r="R160" t="s">
        <v>8309</v>
      </c>
      <c r="S160" s="20">
        <v>42543.788564814815</v>
      </c>
      <c r="T160" s="20">
        <v>42573.788564814815</v>
      </c>
    </row>
    <row r="161" spans="1:20" ht="60" x14ac:dyDescent="0.25">
      <c r="A161">
        <v>3978</v>
      </c>
      <c r="B161" s="3" t="s">
        <v>3975</v>
      </c>
      <c r="C161" s="10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2">
        <v>11</v>
      </c>
      <c r="P161">
        <v>26.75</v>
      </c>
      <c r="Q161" s="14" t="s">
        <v>8308</v>
      </c>
      <c r="R161" t="s">
        <v>8309</v>
      </c>
      <c r="S161" s="20">
        <v>41975.642974537041</v>
      </c>
      <c r="T161" s="20">
        <v>42035.642974537041</v>
      </c>
    </row>
    <row r="162" spans="1:20" ht="60" x14ac:dyDescent="0.25">
      <c r="A162">
        <v>3980</v>
      </c>
      <c r="B162" s="3" t="s">
        <v>3977</v>
      </c>
      <c r="C162" s="10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2">
        <v>18</v>
      </c>
      <c r="P162">
        <v>64.290000000000006</v>
      </c>
      <c r="Q162" s="14" t="s">
        <v>8308</v>
      </c>
      <c r="R162" t="s">
        <v>8309</v>
      </c>
      <c r="S162" s="20">
        <v>41795.598923611113</v>
      </c>
      <c r="T162" s="20">
        <v>41825.598923611113</v>
      </c>
    </row>
    <row r="163" spans="1:20" ht="45" x14ac:dyDescent="0.25">
      <c r="A163">
        <v>3981</v>
      </c>
      <c r="B163" s="3" t="s">
        <v>3358</v>
      </c>
      <c r="C163" s="10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2">
        <v>4</v>
      </c>
      <c r="P163">
        <v>175</v>
      </c>
      <c r="Q163" s="14" t="s">
        <v>8308</v>
      </c>
      <c r="R163" t="s">
        <v>8309</v>
      </c>
      <c r="S163" s="20">
        <v>42508.179965277777</v>
      </c>
      <c r="T163" s="20">
        <v>42568.179965277777</v>
      </c>
    </row>
    <row r="164" spans="1:20" ht="60" x14ac:dyDescent="0.25">
      <c r="A164">
        <v>3983</v>
      </c>
      <c r="B164" s="3" t="s">
        <v>3979</v>
      </c>
      <c r="C164" s="10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2">
        <v>35</v>
      </c>
      <c r="P164">
        <v>84.28</v>
      </c>
      <c r="Q164" s="14" t="s">
        <v>8308</v>
      </c>
      <c r="R164" t="s">
        <v>8309</v>
      </c>
      <c r="S164" s="20">
        <v>41747.86986111111</v>
      </c>
      <c r="T164" s="20">
        <v>41779.290972222225</v>
      </c>
    </row>
    <row r="165" spans="1:20" ht="60" x14ac:dyDescent="0.25">
      <c r="A165">
        <v>3985</v>
      </c>
      <c r="B165" s="3" t="s">
        <v>3981</v>
      </c>
      <c r="C165" s="10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2">
        <v>32</v>
      </c>
      <c r="P165">
        <v>33.74</v>
      </c>
      <c r="Q165" s="14" t="s">
        <v>8308</v>
      </c>
      <c r="R165" t="s">
        <v>8309</v>
      </c>
      <c r="S165" s="20">
        <v>42399.707407407404</v>
      </c>
      <c r="T165" s="20">
        <v>42420.878472222219</v>
      </c>
    </row>
    <row r="166" spans="1:20" ht="45" x14ac:dyDescent="0.25">
      <c r="A166">
        <v>3988</v>
      </c>
      <c r="B166" s="3" t="s">
        <v>3984</v>
      </c>
      <c r="C166" s="10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2">
        <v>2</v>
      </c>
      <c r="P166">
        <v>8</v>
      </c>
      <c r="Q166" s="14" t="s">
        <v>8308</v>
      </c>
      <c r="R166" t="s">
        <v>8309</v>
      </c>
      <c r="S166" s="20">
        <v>42230.08116898148</v>
      </c>
      <c r="T166" s="20">
        <v>42245.08116898148</v>
      </c>
    </row>
    <row r="167" spans="1:20" ht="60" x14ac:dyDescent="0.25">
      <c r="A167">
        <v>3989</v>
      </c>
      <c r="B167" s="3" t="s">
        <v>3985</v>
      </c>
      <c r="C167" s="10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2">
        <v>0</v>
      </c>
      <c r="P167">
        <v>0</v>
      </c>
      <c r="Q167" s="14" t="s">
        <v>8308</v>
      </c>
      <c r="R167" t="s">
        <v>8309</v>
      </c>
      <c r="S167" s="20">
        <v>42286.749780092592</v>
      </c>
      <c r="T167" s="20">
        <v>42316.791446759264</v>
      </c>
    </row>
    <row r="168" spans="1:20" ht="60" x14ac:dyDescent="0.25">
      <c r="A168">
        <v>3991</v>
      </c>
      <c r="B168" s="3" t="s">
        <v>3987</v>
      </c>
      <c r="C168" s="10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2">
        <v>20</v>
      </c>
      <c r="P168">
        <v>100</v>
      </c>
      <c r="Q168" s="14" t="s">
        <v>8308</v>
      </c>
      <c r="R168" t="s">
        <v>8309</v>
      </c>
      <c r="S168" s="20">
        <v>42125.644467592589</v>
      </c>
      <c r="T168" s="20">
        <v>42155.644467592589</v>
      </c>
    </row>
    <row r="169" spans="1:20" ht="60" x14ac:dyDescent="0.25">
      <c r="A169">
        <v>3992</v>
      </c>
      <c r="B169" s="3" t="s">
        <v>3988</v>
      </c>
      <c r="C169" s="10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2">
        <v>5</v>
      </c>
      <c r="P169">
        <v>60.11</v>
      </c>
      <c r="Q169" s="14" t="s">
        <v>8308</v>
      </c>
      <c r="R169" t="s">
        <v>8309</v>
      </c>
      <c r="S169" s="20">
        <v>42289.94049768518</v>
      </c>
      <c r="T169" s="20">
        <v>42349.982164351852</v>
      </c>
    </row>
    <row r="170" spans="1:20" ht="45" x14ac:dyDescent="0.25">
      <c r="A170">
        <v>3993</v>
      </c>
      <c r="B170" s="3" t="s">
        <v>3989</v>
      </c>
      <c r="C170" s="10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2">
        <v>0</v>
      </c>
      <c r="P170">
        <v>3</v>
      </c>
      <c r="Q170" s="14" t="s">
        <v>8308</v>
      </c>
      <c r="R170" t="s">
        <v>8309</v>
      </c>
      <c r="S170" s="20">
        <v>42107.864722222221</v>
      </c>
      <c r="T170" s="20">
        <v>42137.864722222221</v>
      </c>
    </row>
    <row r="171" spans="1:20" ht="45" x14ac:dyDescent="0.25">
      <c r="A171">
        <v>3994</v>
      </c>
      <c r="B171" s="3" t="s">
        <v>3990</v>
      </c>
      <c r="C171" s="10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2">
        <v>0</v>
      </c>
      <c r="P171">
        <v>5</v>
      </c>
      <c r="Q171" s="14" t="s">
        <v>8308</v>
      </c>
      <c r="R171" t="s">
        <v>8309</v>
      </c>
      <c r="S171" s="20">
        <v>41809.389930555553</v>
      </c>
      <c r="T171" s="20">
        <v>41839.389930555553</v>
      </c>
    </row>
    <row r="172" spans="1:20" ht="60" x14ac:dyDescent="0.25">
      <c r="A172">
        <v>3996</v>
      </c>
      <c r="B172" s="3" t="s">
        <v>3992</v>
      </c>
      <c r="C172" s="10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2">
        <v>17</v>
      </c>
      <c r="P172">
        <v>29.24</v>
      </c>
      <c r="Q172" s="14" t="s">
        <v>8308</v>
      </c>
      <c r="R172" t="s">
        <v>8309</v>
      </c>
      <c r="S172" s="20">
        <v>41950.26694444444</v>
      </c>
      <c r="T172" s="20">
        <v>41963.669444444444</v>
      </c>
    </row>
    <row r="173" spans="1:20" ht="60" x14ac:dyDescent="0.25">
      <c r="A173">
        <v>3998</v>
      </c>
      <c r="B173" s="3" t="s">
        <v>3994</v>
      </c>
      <c r="C173" s="10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2">
        <v>57</v>
      </c>
      <c r="P173">
        <v>59.58</v>
      </c>
      <c r="Q173" s="14" t="s">
        <v>8308</v>
      </c>
      <c r="R173" t="s">
        <v>8309</v>
      </c>
      <c r="S173" s="20">
        <v>42061.963263888887</v>
      </c>
      <c r="T173" s="20">
        <v>42091.921597222223</v>
      </c>
    </row>
    <row r="174" spans="1:20" ht="60" x14ac:dyDescent="0.25">
      <c r="A174">
        <v>3999</v>
      </c>
      <c r="B174" s="3" t="s">
        <v>3995</v>
      </c>
      <c r="C174" s="10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2">
        <v>17</v>
      </c>
      <c r="P174">
        <v>82.57</v>
      </c>
      <c r="Q174" s="14" t="s">
        <v>8308</v>
      </c>
      <c r="R174" t="s">
        <v>8309</v>
      </c>
      <c r="S174" s="20">
        <v>41842.828680555554</v>
      </c>
      <c r="T174" s="20">
        <v>41882.827650462961</v>
      </c>
    </row>
    <row r="175" spans="1:20" ht="30" x14ac:dyDescent="0.25">
      <c r="A175">
        <v>4000</v>
      </c>
      <c r="B175" s="3" t="s">
        <v>3996</v>
      </c>
      <c r="C175" s="10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2">
        <v>0</v>
      </c>
      <c r="P175">
        <v>10</v>
      </c>
      <c r="Q175" s="14" t="s">
        <v>8308</v>
      </c>
      <c r="R175" t="s">
        <v>8309</v>
      </c>
      <c r="S175" s="20">
        <v>42437.64534722222</v>
      </c>
      <c r="T175" s="20">
        <v>42497.603680555556</v>
      </c>
    </row>
    <row r="176" spans="1:20" ht="60" x14ac:dyDescent="0.25">
      <c r="A176">
        <v>4002</v>
      </c>
      <c r="B176" s="3" t="s">
        <v>3998</v>
      </c>
      <c r="C176" s="10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2">
        <v>2</v>
      </c>
      <c r="P176">
        <v>5.75</v>
      </c>
      <c r="Q176" s="14" t="s">
        <v>8308</v>
      </c>
      <c r="R176" t="s">
        <v>8309</v>
      </c>
      <c r="S176" s="20">
        <v>41879.043530092589</v>
      </c>
      <c r="T176" s="20">
        <v>41909.043530092589</v>
      </c>
    </row>
    <row r="177" spans="1:20" ht="60" x14ac:dyDescent="0.25">
      <c r="A177">
        <v>4003</v>
      </c>
      <c r="B177" s="3" t="s">
        <v>3999</v>
      </c>
      <c r="C177" s="10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2">
        <v>10</v>
      </c>
      <c r="P177">
        <v>100.5</v>
      </c>
      <c r="Q177" s="14" t="s">
        <v>8308</v>
      </c>
      <c r="R177" t="s">
        <v>8309</v>
      </c>
      <c r="S177" s="20">
        <v>42020.587349537032</v>
      </c>
      <c r="T177" s="20">
        <v>42050.587349537032</v>
      </c>
    </row>
    <row r="178" spans="1:20" ht="30" x14ac:dyDescent="0.25">
      <c r="A178">
        <v>4004</v>
      </c>
      <c r="B178" s="3" t="s">
        <v>4000</v>
      </c>
      <c r="C178" s="10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2">
        <v>0</v>
      </c>
      <c r="P178">
        <v>1</v>
      </c>
      <c r="Q178" s="14" t="s">
        <v>8308</v>
      </c>
      <c r="R178" t="s">
        <v>8309</v>
      </c>
      <c r="S178" s="20">
        <v>41890.16269675926</v>
      </c>
      <c r="T178" s="20">
        <v>41920.16269675926</v>
      </c>
    </row>
    <row r="179" spans="1:20" ht="60" x14ac:dyDescent="0.25">
      <c r="A179">
        <v>4005</v>
      </c>
      <c r="B179" s="3" t="s">
        <v>4001</v>
      </c>
      <c r="C179" s="10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>
        <v>20</v>
      </c>
      <c r="Q179" s="14" t="s">
        <v>8308</v>
      </c>
      <c r="R179" t="s">
        <v>8309</v>
      </c>
      <c r="S179" s="20">
        <v>41872.807696759257</v>
      </c>
      <c r="T179" s="20">
        <v>41932.807696759257</v>
      </c>
    </row>
    <row r="180" spans="1:20" ht="60" x14ac:dyDescent="0.25">
      <c r="A180">
        <v>4006</v>
      </c>
      <c r="B180" s="3" t="s">
        <v>4002</v>
      </c>
      <c r="C180" s="10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2">
        <v>0</v>
      </c>
      <c r="P180">
        <v>2</v>
      </c>
      <c r="Q180" s="14" t="s">
        <v>8308</v>
      </c>
      <c r="R180" t="s">
        <v>8309</v>
      </c>
      <c r="S180" s="20">
        <v>42391.772997685184</v>
      </c>
      <c r="T180" s="20">
        <v>42416.772997685184</v>
      </c>
    </row>
    <row r="181" spans="1:20" ht="60" x14ac:dyDescent="0.25">
      <c r="A181">
        <v>4007</v>
      </c>
      <c r="B181" s="3" t="s">
        <v>4003</v>
      </c>
      <c r="C181" s="10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>
        <v>5</v>
      </c>
      <c r="Q181" s="14" t="s">
        <v>8308</v>
      </c>
      <c r="R181" t="s">
        <v>8309</v>
      </c>
      <c r="S181" s="20">
        <v>41848.772928240738</v>
      </c>
      <c r="T181" s="20">
        <v>41877.686111111114</v>
      </c>
    </row>
    <row r="182" spans="1:20" ht="60" x14ac:dyDescent="0.25">
      <c r="A182">
        <v>4010</v>
      </c>
      <c r="B182" s="3" t="s">
        <v>4006</v>
      </c>
      <c r="C182" s="10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2">
        <v>24</v>
      </c>
      <c r="P182">
        <v>45.84</v>
      </c>
      <c r="Q182" s="14" t="s">
        <v>8308</v>
      </c>
      <c r="R182" t="s">
        <v>8309</v>
      </c>
      <c r="S182" s="20">
        <v>41921.770439814813</v>
      </c>
      <c r="T182" s="20">
        <v>41938.770439814813</v>
      </c>
    </row>
    <row r="183" spans="1:20" ht="60" x14ac:dyDescent="0.25">
      <c r="A183">
        <v>4013</v>
      </c>
      <c r="B183" s="3" t="s">
        <v>4009</v>
      </c>
      <c r="C183" s="10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2">
        <v>1</v>
      </c>
      <c r="P183">
        <v>13</v>
      </c>
      <c r="Q183" s="14" t="s">
        <v>8308</v>
      </c>
      <c r="R183" t="s">
        <v>8309</v>
      </c>
      <c r="S183" s="20">
        <v>42021.301192129627</v>
      </c>
      <c r="T183" s="20">
        <v>42051.301192129627</v>
      </c>
    </row>
    <row r="184" spans="1:20" ht="60" x14ac:dyDescent="0.25">
      <c r="A184">
        <v>4014</v>
      </c>
      <c r="B184" s="3" t="s">
        <v>4010</v>
      </c>
      <c r="C184" s="10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2">
        <v>0</v>
      </c>
      <c r="P184">
        <v>0</v>
      </c>
      <c r="Q184" s="14" t="s">
        <v>8308</v>
      </c>
      <c r="R184" t="s">
        <v>8309</v>
      </c>
      <c r="S184" s="20">
        <v>42419.246168981481</v>
      </c>
      <c r="T184" s="20">
        <v>42434.246168981481</v>
      </c>
    </row>
    <row r="185" spans="1:20" ht="60" x14ac:dyDescent="0.25">
      <c r="A185">
        <v>4015</v>
      </c>
      <c r="B185" s="3" t="s">
        <v>4011</v>
      </c>
      <c r="C185" s="10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2">
        <v>0</v>
      </c>
      <c r="P185">
        <v>1</v>
      </c>
      <c r="Q185" s="14" t="s">
        <v>8308</v>
      </c>
      <c r="R185" t="s">
        <v>8309</v>
      </c>
      <c r="S185" s="20">
        <v>42174.780821759254</v>
      </c>
      <c r="T185" s="20">
        <v>42204.780821759254</v>
      </c>
    </row>
    <row r="186" spans="1:20" ht="60" x14ac:dyDescent="0.25">
      <c r="A186">
        <v>4017</v>
      </c>
      <c r="B186" s="3" t="s">
        <v>4013</v>
      </c>
      <c r="C186" s="10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2">
        <v>1</v>
      </c>
      <c r="P186">
        <v>52.5</v>
      </c>
      <c r="Q186" s="14" t="s">
        <v>8308</v>
      </c>
      <c r="R186" t="s">
        <v>8309</v>
      </c>
      <c r="S186" s="20">
        <v>41856.672152777777</v>
      </c>
      <c r="T186" s="20">
        <v>41886.672152777777</v>
      </c>
    </row>
    <row r="187" spans="1:20" ht="60" x14ac:dyDescent="0.25">
      <c r="A187">
        <v>4019</v>
      </c>
      <c r="B187" s="3" t="s">
        <v>4015</v>
      </c>
      <c r="C187" s="10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2">
        <v>1</v>
      </c>
      <c r="P187">
        <v>7.25</v>
      </c>
      <c r="Q187" s="14" t="s">
        <v>8308</v>
      </c>
      <c r="R187" t="s">
        <v>8309</v>
      </c>
      <c r="S187" s="20">
        <v>42417.675879629634</v>
      </c>
      <c r="T187" s="20">
        <v>42475.686111111107</v>
      </c>
    </row>
    <row r="188" spans="1:20" ht="60" x14ac:dyDescent="0.25">
      <c r="A188">
        <v>4020</v>
      </c>
      <c r="B188" s="3" t="s">
        <v>4016</v>
      </c>
      <c r="C188" s="10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2">
        <v>17</v>
      </c>
      <c r="P188">
        <v>33.33</v>
      </c>
      <c r="Q188" s="14" t="s">
        <v>8308</v>
      </c>
      <c r="R188" t="s">
        <v>8309</v>
      </c>
      <c r="S188" s="20">
        <v>42057.190960648149</v>
      </c>
      <c r="T188" s="20">
        <v>42087.149293981478</v>
      </c>
    </row>
    <row r="189" spans="1:20" ht="45" x14ac:dyDescent="0.25">
      <c r="A189">
        <v>4021</v>
      </c>
      <c r="B189" s="3" t="s">
        <v>4017</v>
      </c>
      <c r="C189" s="10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2">
        <v>1</v>
      </c>
      <c r="P189">
        <v>62.5</v>
      </c>
      <c r="Q189" s="14" t="s">
        <v>8308</v>
      </c>
      <c r="R189" t="s">
        <v>8309</v>
      </c>
      <c r="S189" s="20">
        <v>41878.911550925928</v>
      </c>
      <c r="T189" s="20">
        <v>41938.911550925928</v>
      </c>
    </row>
    <row r="190" spans="1:20" ht="60" x14ac:dyDescent="0.25">
      <c r="A190">
        <v>4022</v>
      </c>
      <c r="B190" s="3" t="s">
        <v>4018</v>
      </c>
      <c r="C190" s="10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2">
        <v>70</v>
      </c>
      <c r="P190">
        <v>63.56</v>
      </c>
      <c r="Q190" s="14" t="s">
        <v>8308</v>
      </c>
      <c r="R190" t="s">
        <v>8309</v>
      </c>
      <c r="S190" s="20">
        <v>41990.584108796291</v>
      </c>
      <c r="T190" s="20">
        <v>42036.120833333334</v>
      </c>
    </row>
    <row r="191" spans="1:20" ht="45" x14ac:dyDescent="0.25">
      <c r="A191">
        <v>4023</v>
      </c>
      <c r="B191" s="3" t="s">
        <v>4019</v>
      </c>
      <c r="C191" s="10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2">
        <v>0</v>
      </c>
      <c r="P191">
        <v>0</v>
      </c>
      <c r="Q191" s="14" t="s">
        <v>8308</v>
      </c>
      <c r="R191" t="s">
        <v>8309</v>
      </c>
      <c r="S191" s="20">
        <v>42408.999571759254</v>
      </c>
      <c r="T191" s="20">
        <v>42453.957905092597</v>
      </c>
    </row>
    <row r="192" spans="1:20" ht="60" x14ac:dyDescent="0.25">
      <c r="A192">
        <v>4024</v>
      </c>
      <c r="B192" s="3" t="s">
        <v>4020</v>
      </c>
      <c r="C192" s="10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2">
        <v>1</v>
      </c>
      <c r="P192">
        <v>10</v>
      </c>
      <c r="Q192" s="14" t="s">
        <v>8308</v>
      </c>
      <c r="R192" t="s">
        <v>8309</v>
      </c>
      <c r="S192" s="20">
        <v>42217.670104166667</v>
      </c>
      <c r="T192" s="20">
        <v>42247.670104166667</v>
      </c>
    </row>
    <row r="193" spans="1:20" ht="45" x14ac:dyDescent="0.25">
      <c r="A193">
        <v>4026</v>
      </c>
      <c r="B193" s="3" t="s">
        <v>4022</v>
      </c>
      <c r="C193" s="10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2">
        <v>0</v>
      </c>
      <c r="P193">
        <v>0</v>
      </c>
      <c r="Q193" s="14" t="s">
        <v>8308</v>
      </c>
      <c r="R193" t="s">
        <v>8309</v>
      </c>
      <c r="S193" s="20">
        <v>42282.655543981484</v>
      </c>
      <c r="T193" s="20">
        <v>42342.697210648148</v>
      </c>
    </row>
    <row r="194" spans="1:20" ht="75" x14ac:dyDescent="0.25">
      <c r="A194">
        <v>4027</v>
      </c>
      <c r="B194" s="3" t="s">
        <v>4023</v>
      </c>
      <c r="C194" s="10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2">
        <v>7</v>
      </c>
      <c r="P194">
        <v>30.71</v>
      </c>
      <c r="Q194" s="14" t="s">
        <v>8308</v>
      </c>
      <c r="R194" t="s">
        <v>8309</v>
      </c>
      <c r="S194" s="20">
        <v>42768.97084490741</v>
      </c>
      <c r="T194" s="20">
        <v>42789.041666666672</v>
      </c>
    </row>
    <row r="195" spans="1:20" ht="60" x14ac:dyDescent="0.25">
      <c r="A195">
        <v>4028</v>
      </c>
      <c r="B195" s="3" t="s">
        <v>4024</v>
      </c>
      <c r="C195" s="10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2">
        <v>28</v>
      </c>
      <c r="P195">
        <v>51</v>
      </c>
      <c r="Q195" s="14" t="s">
        <v>8308</v>
      </c>
      <c r="R195" t="s">
        <v>8309</v>
      </c>
      <c r="S195" s="20">
        <v>41765.938657407409</v>
      </c>
      <c r="T195" s="20">
        <v>41795.938657407409</v>
      </c>
    </row>
    <row r="196" spans="1:20" ht="60" x14ac:dyDescent="0.25">
      <c r="A196">
        <v>4029</v>
      </c>
      <c r="B196" s="3" t="s">
        <v>4025</v>
      </c>
      <c r="C196" s="10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2">
        <v>0</v>
      </c>
      <c r="P196">
        <v>0</v>
      </c>
      <c r="Q196" s="14" t="s">
        <v>8308</v>
      </c>
      <c r="R196" t="s">
        <v>8309</v>
      </c>
      <c r="S196" s="20">
        <v>42322.025115740747</v>
      </c>
      <c r="T196" s="20">
        <v>42352.025115740747</v>
      </c>
    </row>
    <row r="197" spans="1:20" ht="60" x14ac:dyDescent="0.25">
      <c r="A197">
        <v>4030</v>
      </c>
      <c r="B197" s="3" t="s">
        <v>4026</v>
      </c>
      <c r="C197" s="10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2">
        <v>16</v>
      </c>
      <c r="P197">
        <v>66.67</v>
      </c>
      <c r="Q197" s="14" t="s">
        <v>8308</v>
      </c>
      <c r="R197" t="s">
        <v>8309</v>
      </c>
      <c r="S197" s="20">
        <v>42374.655081018514</v>
      </c>
      <c r="T197" s="20">
        <v>42403.784027777772</v>
      </c>
    </row>
    <row r="198" spans="1:20" ht="75" x14ac:dyDescent="0.25">
      <c r="A198">
        <v>4031</v>
      </c>
      <c r="B198" s="3" t="s">
        <v>4027</v>
      </c>
      <c r="C198" s="10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2">
        <v>0</v>
      </c>
      <c r="P198">
        <v>0</v>
      </c>
      <c r="Q198" s="14" t="s">
        <v>8308</v>
      </c>
      <c r="R198" t="s">
        <v>8309</v>
      </c>
      <c r="S198" s="20">
        <v>41941.585231481484</v>
      </c>
      <c r="T198" s="20">
        <v>41991.626898148148</v>
      </c>
    </row>
    <row r="199" spans="1:20" ht="60" x14ac:dyDescent="0.25">
      <c r="A199">
        <v>4032</v>
      </c>
      <c r="B199" s="3" t="s">
        <v>4028</v>
      </c>
      <c r="C199" s="10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2">
        <v>7</v>
      </c>
      <c r="P199">
        <v>59</v>
      </c>
      <c r="Q199" s="14" t="s">
        <v>8308</v>
      </c>
      <c r="R199" t="s">
        <v>8309</v>
      </c>
      <c r="S199" s="20">
        <v>42293.809212962966</v>
      </c>
      <c r="T199" s="20">
        <v>42353.85087962963</v>
      </c>
    </row>
    <row r="200" spans="1:20" ht="60" x14ac:dyDescent="0.25">
      <c r="A200">
        <v>4034</v>
      </c>
      <c r="B200" s="3" t="s">
        <v>4030</v>
      </c>
      <c r="C200" s="10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2">
        <v>1</v>
      </c>
      <c r="P200">
        <v>100</v>
      </c>
      <c r="Q200" s="14" t="s">
        <v>8308</v>
      </c>
      <c r="R200" t="s">
        <v>8309</v>
      </c>
      <c r="S200" s="20">
        <v>42067.947337962964</v>
      </c>
      <c r="T200" s="20">
        <v>42097.905671296292</v>
      </c>
    </row>
    <row r="201" spans="1:20" ht="45" x14ac:dyDescent="0.25">
      <c r="A201">
        <v>4035</v>
      </c>
      <c r="B201" s="3" t="s">
        <v>4031</v>
      </c>
      <c r="C201" s="10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2">
        <v>37</v>
      </c>
      <c r="P201">
        <v>147.4</v>
      </c>
      <c r="Q201" s="14" t="s">
        <v>8308</v>
      </c>
      <c r="R201" t="s">
        <v>8309</v>
      </c>
      <c r="S201" s="20">
        <v>41903.882951388885</v>
      </c>
      <c r="T201" s="20">
        <v>41933.882951388885</v>
      </c>
    </row>
    <row r="202" spans="1:20" ht="60" x14ac:dyDescent="0.25">
      <c r="A202">
        <v>4036</v>
      </c>
      <c r="B202" s="3" t="s">
        <v>4032</v>
      </c>
      <c r="C202" s="10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2">
        <v>47</v>
      </c>
      <c r="P202">
        <v>166.06</v>
      </c>
      <c r="Q202" s="14" t="s">
        <v>8308</v>
      </c>
      <c r="R202" t="s">
        <v>8309</v>
      </c>
      <c r="S202" s="20">
        <v>41804.937083333331</v>
      </c>
      <c r="T202" s="20">
        <v>41821.9375</v>
      </c>
    </row>
    <row r="203" spans="1:20" ht="60" x14ac:dyDescent="0.25">
      <c r="A203">
        <v>4037</v>
      </c>
      <c r="B203" s="3" t="s">
        <v>4033</v>
      </c>
      <c r="C203" s="10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2">
        <v>11</v>
      </c>
      <c r="P203">
        <v>40</v>
      </c>
      <c r="Q203" s="14" t="s">
        <v>8308</v>
      </c>
      <c r="R203" t="s">
        <v>8309</v>
      </c>
      <c r="S203" s="20">
        <v>42497.070775462969</v>
      </c>
      <c r="T203" s="20">
        <v>42514.600694444445</v>
      </c>
    </row>
    <row r="204" spans="1:20" ht="60" x14ac:dyDescent="0.25">
      <c r="A204">
        <v>4038</v>
      </c>
      <c r="B204" s="3" t="s">
        <v>4034</v>
      </c>
      <c r="C204" s="10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2">
        <v>12</v>
      </c>
      <c r="P204">
        <v>75.25</v>
      </c>
      <c r="Q204" s="14" t="s">
        <v>8308</v>
      </c>
      <c r="R204" t="s">
        <v>8309</v>
      </c>
      <c r="S204" s="20">
        <v>41869.798726851855</v>
      </c>
      <c r="T204" s="20">
        <v>41929.798726851855</v>
      </c>
    </row>
    <row r="205" spans="1:20" ht="60" x14ac:dyDescent="0.25">
      <c r="A205">
        <v>4039</v>
      </c>
      <c r="B205" s="3" t="s">
        <v>4035</v>
      </c>
      <c r="C205" s="10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2">
        <v>60</v>
      </c>
      <c r="P205">
        <v>60</v>
      </c>
      <c r="Q205" s="14" t="s">
        <v>8308</v>
      </c>
      <c r="R205" t="s">
        <v>8309</v>
      </c>
      <c r="S205" s="20">
        <v>42305.670914351853</v>
      </c>
      <c r="T205" s="20">
        <v>42339.249305555553</v>
      </c>
    </row>
    <row r="206" spans="1:20" ht="60" x14ac:dyDescent="0.25">
      <c r="A206">
        <v>4040</v>
      </c>
      <c r="B206" s="3" t="s">
        <v>4036</v>
      </c>
      <c r="C206" s="10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2">
        <v>31</v>
      </c>
      <c r="P206">
        <v>1250</v>
      </c>
      <c r="Q206" s="14" t="s">
        <v>8308</v>
      </c>
      <c r="R206" t="s">
        <v>8309</v>
      </c>
      <c r="S206" s="20">
        <v>42144.231527777782</v>
      </c>
      <c r="T206" s="20">
        <v>42203.125</v>
      </c>
    </row>
    <row r="207" spans="1:20" ht="60" x14ac:dyDescent="0.25">
      <c r="A207">
        <v>4042</v>
      </c>
      <c r="B207" s="3" t="s">
        <v>4038</v>
      </c>
      <c r="C207" s="10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2">
        <v>0</v>
      </c>
      <c r="P207">
        <v>7</v>
      </c>
      <c r="Q207" s="14" t="s">
        <v>8308</v>
      </c>
      <c r="R207" t="s">
        <v>8309</v>
      </c>
      <c r="S207" s="20">
        <v>41995.084074074075</v>
      </c>
      <c r="T207" s="20">
        <v>42024.802777777775</v>
      </c>
    </row>
    <row r="208" spans="1:20" ht="60" x14ac:dyDescent="0.25">
      <c r="A208">
        <v>4044</v>
      </c>
      <c r="B208" s="3" t="s">
        <v>4040</v>
      </c>
      <c r="C208" s="10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2">
        <v>38</v>
      </c>
      <c r="P208">
        <v>56.25</v>
      </c>
      <c r="Q208" s="14" t="s">
        <v>8308</v>
      </c>
      <c r="R208" t="s">
        <v>8309</v>
      </c>
      <c r="S208" s="20">
        <v>42074.219699074078</v>
      </c>
      <c r="T208" s="20">
        <v>42104.208333333328</v>
      </c>
    </row>
    <row r="209" spans="1:20" ht="60" x14ac:dyDescent="0.25">
      <c r="A209">
        <v>4046</v>
      </c>
      <c r="B209" s="3" t="s">
        <v>4042</v>
      </c>
      <c r="C209" s="10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2">
        <v>8</v>
      </c>
      <c r="P209">
        <v>38.33</v>
      </c>
      <c r="Q209" s="14" t="s">
        <v>8308</v>
      </c>
      <c r="R209" t="s">
        <v>8309</v>
      </c>
      <c r="S209" s="20">
        <v>41904.650578703702</v>
      </c>
      <c r="T209" s="20">
        <v>41934.650578703702</v>
      </c>
    </row>
    <row r="210" spans="1:20" ht="60" x14ac:dyDescent="0.25">
      <c r="A210">
        <v>4047</v>
      </c>
      <c r="B210" s="3" t="s">
        <v>4043</v>
      </c>
      <c r="C210" s="10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2">
        <v>2</v>
      </c>
      <c r="P210">
        <v>27.5</v>
      </c>
      <c r="Q210" s="14" t="s">
        <v>8308</v>
      </c>
      <c r="R210" t="s">
        <v>8309</v>
      </c>
      <c r="S210" s="20">
        <v>41991.022488425922</v>
      </c>
      <c r="T210" s="20">
        <v>42015.041666666672</v>
      </c>
    </row>
    <row r="211" spans="1:20" ht="60" x14ac:dyDescent="0.25">
      <c r="A211">
        <v>4049</v>
      </c>
      <c r="B211" s="3" t="s">
        <v>4045</v>
      </c>
      <c r="C211" s="10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2">
        <v>0</v>
      </c>
      <c r="P211">
        <v>16</v>
      </c>
      <c r="Q211" s="14" t="s">
        <v>8308</v>
      </c>
      <c r="R211" t="s">
        <v>8309</v>
      </c>
      <c r="S211" s="20">
        <v>42169.958506944444</v>
      </c>
      <c r="T211" s="20">
        <v>42199.958506944444</v>
      </c>
    </row>
    <row r="212" spans="1:20" ht="60" x14ac:dyDescent="0.25">
      <c r="A212">
        <v>4050</v>
      </c>
      <c r="B212" s="3" t="s">
        <v>4046</v>
      </c>
      <c r="C212" s="10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2">
        <v>0</v>
      </c>
      <c r="P212">
        <v>1</v>
      </c>
      <c r="Q212" s="14" t="s">
        <v>8308</v>
      </c>
      <c r="R212" t="s">
        <v>8309</v>
      </c>
      <c r="S212" s="20">
        <v>41905.636469907404</v>
      </c>
      <c r="T212" s="20">
        <v>41935.636469907404</v>
      </c>
    </row>
    <row r="213" spans="1:20" ht="60" x14ac:dyDescent="0.25">
      <c r="A213">
        <v>4051</v>
      </c>
      <c r="B213" s="3" t="s">
        <v>4047</v>
      </c>
      <c r="C213" s="10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2">
        <v>0</v>
      </c>
      <c r="P213">
        <v>0</v>
      </c>
      <c r="Q213" s="14" t="s">
        <v>8308</v>
      </c>
      <c r="R213" t="s">
        <v>8309</v>
      </c>
      <c r="S213" s="20">
        <v>41761.810150462967</v>
      </c>
      <c r="T213" s="20">
        <v>41768.286805555559</v>
      </c>
    </row>
    <row r="214" spans="1:20" ht="75" x14ac:dyDescent="0.25">
      <c r="A214">
        <v>4052</v>
      </c>
      <c r="B214" s="3" t="s">
        <v>4048</v>
      </c>
      <c r="C214" s="10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2">
        <v>38</v>
      </c>
      <c r="P214">
        <v>86.62</v>
      </c>
      <c r="Q214" s="14" t="s">
        <v>8308</v>
      </c>
      <c r="R214" t="s">
        <v>8309</v>
      </c>
      <c r="S214" s="20">
        <v>41865.878657407404</v>
      </c>
      <c r="T214" s="20">
        <v>41925.878657407404</v>
      </c>
    </row>
    <row r="215" spans="1:20" ht="60" x14ac:dyDescent="0.25">
      <c r="A215">
        <v>4054</v>
      </c>
      <c r="B215" s="3" t="s">
        <v>4050</v>
      </c>
      <c r="C215" s="10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2">
        <v>0</v>
      </c>
      <c r="P215">
        <v>0</v>
      </c>
      <c r="Q215" s="14" t="s">
        <v>8308</v>
      </c>
      <c r="R215" t="s">
        <v>8309</v>
      </c>
      <c r="S215" s="20">
        <v>42613.841261574074</v>
      </c>
      <c r="T215" s="20">
        <v>42644.166666666672</v>
      </c>
    </row>
    <row r="216" spans="1:20" ht="60" x14ac:dyDescent="0.25">
      <c r="A216">
        <v>4056</v>
      </c>
      <c r="B216" s="3" t="s">
        <v>4052</v>
      </c>
      <c r="C216" s="10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2">
        <v>53</v>
      </c>
      <c r="P216">
        <v>88.33</v>
      </c>
      <c r="Q216" s="14" t="s">
        <v>8308</v>
      </c>
      <c r="R216" t="s">
        <v>8309</v>
      </c>
      <c r="S216" s="20">
        <v>42534.933321759265</v>
      </c>
      <c r="T216" s="20">
        <v>42554.832638888889</v>
      </c>
    </row>
    <row r="217" spans="1:20" ht="60" x14ac:dyDescent="0.25">
      <c r="A217">
        <v>4058</v>
      </c>
      <c r="B217" s="3" t="s">
        <v>4054</v>
      </c>
      <c r="C217" s="10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2">
        <v>3</v>
      </c>
      <c r="P217">
        <v>23.75</v>
      </c>
      <c r="Q217" s="14" t="s">
        <v>8308</v>
      </c>
      <c r="R217" t="s">
        <v>8309</v>
      </c>
      <c r="S217" s="20">
        <v>42446.060694444444</v>
      </c>
      <c r="T217" s="20">
        <v>42461.165972222225</v>
      </c>
    </row>
    <row r="218" spans="1:20" ht="60" x14ac:dyDescent="0.25">
      <c r="A218">
        <v>4061</v>
      </c>
      <c r="B218" s="3" t="s">
        <v>4057</v>
      </c>
      <c r="C218" s="10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2">
        <v>0</v>
      </c>
      <c r="P218">
        <v>0</v>
      </c>
      <c r="Q218" s="14" t="s">
        <v>8308</v>
      </c>
      <c r="R218" t="s">
        <v>8309</v>
      </c>
      <c r="S218" s="20">
        <v>42421.141469907408</v>
      </c>
      <c r="T218" s="20">
        <v>42481.099803240737</v>
      </c>
    </row>
    <row r="219" spans="1:20" ht="60" x14ac:dyDescent="0.25">
      <c r="A219">
        <v>4062</v>
      </c>
      <c r="B219" s="3" t="s">
        <v>4058</v>
      </c>
      <c r="C219" s="10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2">
        <v>2</v>
      </c>
      <c r="P219">
        <v>163.33000000000001</v>
      </c>
      <c r="Q219" s="14" t="s">
        <v>8308</v>
      </c>
      <c r="R219" t="s">
        <v>8309</v>
      </c>
      <c r="S219" s="20">
        <v>42523.739212962959</v>
      </c>
      <c r="T219" s="20">
        <v>42553.739212962959</v>
      </c>
    </row>
    <row r="220" spans="1:20" ht="45" x14ac:dyDescent="0.25">
      <c r="A220">
        <v>4065</v>
      </c>
      <c r="B220" s="3" t="s">
        <v>4061</v>
      </c>
      <c r="C220" s="10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2">
        <v>1</v>
      </c>
      <c r="P220">
        <v>6.75</v>
      </c>
      <c r="Q220" s="14" t="s">
        <v>8308</v>
      </c>
      <c r="R220" t="s">
        <v>8309</v>
      </c>
      <c r="S220" s="20">
        <v>41833.951516203706</v>
      </c>
      <c r="T220" s="20">
        <v>41863.951516203706</v>
      </c>
    </row>
    <row r="221" spans="1:20" ht="75" x14ac:dyDescent="0.25">
      <c r="A221">
        <v>4066</v>
      </c>
      <c r="B221" s="3" t="s">
        <v>4062</v>
      </c>
      <c r="C221" s="10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2">
        <v>0</v>
      </c>
      <c r="P221">
        <v>25</v>
      </c>
      <c r="Q221" s="14" t="s">
        <v>8308</v>
      </c>
      <c r="R221" t="s">
        <v>8309</v>
      </c>
      <c r="S221" s="20">
        <v>42479.039212962962</v>
      </c>
      <c r="T221" s="20">
        <v>42509.039212962962</v>
      </c>
    </row>
    <row r="222" spans="1:20" ht="60" x14ac:dyDescent="0.25">
      <c r="A222">
        <v>4067</v>
      </c>
      <c r="B222" s="3" t="s">
        <v>4063</v>
      </c>
      <c r="C222" s="10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2">
        <v>61</v>
      </c>
      <c r="P222">
        <v>179.12</v>
      </c>
      <c r="Q222" s="14" t="s">
        <v>8308</v>
      </c>
      <c r="R222" t="s">
        <v>8309</v>
      </c>
      <c r="S222" s="20">
        <v>42235.117476851854</v>
      </c>
      <c r="T222" s="20">
        <v>42275.117476851854</v>
      </c>
    </row>
    <row r="223" spans="1:20" ht="45" x14ac:dyDescent="0.25">
      <c r="A223">
        <v>4068</v>
      </c>
      <c r="B223" s="3" t="s">
        <v>4064</v>
      </c>
      <c r="C223" s="10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2">
        <v>1</v>
      </c>
      <c r="P223">
        <v>34.950000000000003</v>
      </c>
      <c r="Q223" s="14" t="s">
        <v>8308</v>
      </c>
      <c r="R223" t="s">
        <v>8309</v>
      </c>
      <c r="S223" s="20">
        <v>42718.963599537034</v>
      </c>
      <c r="T223" s="20">
        <v>42748.961805555555</v>
      </c>
    </row>
    <row r="224" spans="1:20" ht="45" x14ac:dyDescent="0.25">
      <c r="A224">
        <v>4070</v>
      </c>
      <c r="B224" s="3" t="s">
        <v>4066</v>
      </c>
      <c r="C224" s="10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2">
        <v>17</v>
      </c>
      <c r="P224">
        <v>27.5</v>
      </c>
      <c r="Q224" s="14" t="s">
        <v>8308</v>
      </c>
      <c r="R224" t="s">
        <v>8309</v>
      </c>
      <c r="S224" s="20">
        <v>42031.666898148149</v>
      </c>
      <c r="T224" s="20">
        <v>42064.125</v>
      </c>
    </row>
    <row r="225" spans="1:20" ht="60" x14ac:dyDescent="0.25">
      <c r="A225">
        <v>4073</v>
      </c>
      <c r="B225" s="3" t="s">
        <v>4069</v>
      </c>
      <c r="C225" s="10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2">
        <v>1</v>
      </c>
      <c r="P225">
        <v>18.5</v>
      </c>
      <c r="Q225" s="14" t="s">
        <v>8308</v>
      </c>
      <c r="R225" t="s">
        <v>8309</v>
      </c>
      <c r="S225" s="20">
        <v>42078.34520833334</v>
      </c>
      <c r="T225" s="20">
        <v>42133.166666666672</v>
      </c>
    </row>
    <row r="226" spans="1:20" ht="60" x14ac:dyDescent="0.25">
      <c r="A226">
        <v>4076</v>
      </c>
      <c r="B226" s="3" t="s">
        <v>4072</v>
      </c>
      <c r="C226" s="10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2">
        <v>0</v>
      </c>
      <c r="P226">
        <v>0</v>
      </c>
      <c r="Q226" s="14" t="s">
        <v>8308</v>
      </c>
      <c r="R226" t="s">
        <v>8309</v>
      </c>
      <c r="S226" s="20">
        <v>41905.795706018522</v>
      </c>
      <c r="T226" s="20">
        <v>41933.82708333333</v>
      </c>
    </row>
    <row r="227" spans="1:20" ht="75" x14ac:dyDescent="0.25">
      <c r="A227">
        <v>4077</v>
      </c>
      <c r="B227" s="3" t="s">
        <v>4073</v>
      </c>
      <c r="C227" s="10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2">
        <v>9</v>
      </c>
      <c r="P227">
        <v>222.5</v>
      </c>
      <c r="Q227" s="14" t="s">
        <v>8308</v>
      </c>
      <c r="R227" t="s">
        <v>8309</v>
      </c>
      <c r="S227" s="20">
        <v>42695.7105787037</v>
      </c>
      <c r="T227" s="20">
        <v>42725.7105787037</v>
      </c>
    </row>
    <row r="228" spans="1:20" ht="60" x14ac:dyDescent="0.25">
      <c r="A228">
        <v>4079</v>
      </c>
      <c r="B228" s="3" t="s">
        <v>4075</v>
      </c>
      <c r="C228" s="10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2">
        <v>0</v>
      </c>
      <c r="P228">
        <v>5</v>
      </c>
      <c r="Q228" s="14" t="s">
        <v>8308</v>
      </c>
      <c r="R228" t="s">
        <v>8309</v>
      </c>
      <c r="S228" s="20">
        <v>42510.938900462963</v>
      </c>
      <c r="T228" s="20">
        <v>42540.938900462963</v>
      </c>
    </row>
    <row r="229" spans="1:20" ht="60" x14ac:dyDescent="0.25">
      <c r="A229">
        <v>4080</v>
      </c>
      <c r="B229" s="3" t="s">
        <v>4076</v>
      </c>
      <c r="C229" s="10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2">
        <v>0</v>
      </c>
      <c r="P229">
        <v>0</v>
      </c>
      <c r="Q229" s="14" t="s">
        <v>8308</v>
      </c>
      <c r="R229" t="s">
        <v>8309</v>
      </c>
      <c r="S229" s="20">
        <v>42511.698101851856</v>
      </c>
      <c r="T229" s="20">
        <v>42535.787500000006</v>
      </c>
    </row>
    <row r="230" spans="1:20" ht="60" x14ac:dyDescent="0.25">
      <c r="A230">
        <v>4081</v>
      </c>
      <c r="B230" s="3" t="s">
        <v>4077</v>
      </c>
      <c r="C230" s="10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2">
        <v>16</v>
      </c>
      <c r="P230">
        <v>29.17</v>
      </c>
      <c r="Q230" s="14" t="s">
        <v>8308</v>
      </c>
      <c r="R230" t="s">
        <v>8309</v>
      </c>
      <c r="S230" s="20">
        <v>42041.581307870365</v>
      </c>
      <c r="T230" s="20">
        <v>42071.539641203708</v>
      </c>
    </row>
    <row r="231" spans="1:20" ht="60" x14ac:dyDescent="0.25">
      <c r="A231">
        <v>4082</v>
      </c>
      <c r="B231" s="3" t="s">
        <v>4078</v>
      </c>
      <c r="C231" s="10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2">
        <v>2</v>
      </c>
      <c r="P231">
        <v>1.5</v>
      </c>
      <c r="Q231" s="14" t="s">
        <v>8308</v>
      </c>
      <c r="R231" t="s">
        <v>8309</v>
      </c>
      <c r="S231" s="20">
        <v>42307.189270833333</v>
      </c>
      <c r="T231" s="20">
        <v>42322.958333333328</v>
      </c>
    </row>
    <row r="232" spans="1:20" ht="60" x14ac:dyDescent="0.25">
      <c r="A232">
        <v>4083</v>
      </c>
      <c r="B232" s="3" t="s">
        <v>4079</v>
      </c>
      <c r="C232" s="10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2">
        <v>22</v>
      </c>
      <c r="P232">
        <v>126.5</v>
      </c>
      <c r="Q232" s="14" t="s">
        <v>8308</v>
      </c>
      <c r="R232" t="s">
        <v>8309</v>
      </c>
      <c r="S232" s="20">
        <v>42353.761759259258</v>
      </c>
      <c r="T232" s="20">
        <v>42383.761759259258</v>
      </c>
    </row>
    <row r="233" spans="1:20" ht="60" x14ac:dyDescent="0.25">
      <c r="A233">
        <v>4085</v>
      </c>
      <c r="B233" s="3" t="s">
        <v>4081</v>
      </c>
      <c r="C233" s="10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2">
        <v>0</v>
      </c>
      <c r="P233">
        <v>10</v>
      </c>
      <c r="Q233" s="14" t="s">
        <v>8308</v>
      </c>
      <c r="R233" t="s">
        <v>8309</v>
      </c>
      <c r="S233" s="20">
        <v>42058.603877314818</v>
      </c>
      <c r="T233" s="20">
        <v>42087.165972222225</v>
      </c>
    </row>
    <row r="234" spans="1:20" ht="60" x14ac:dyDescent="0.25">
      <c r="A234">
        <v>4086</v>
      </c>
      <c r="B234" s="3" t="s">
        <v>4082</v>
      </c>
      <c r="C234" s="10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2">
        <v>5</v>
      </c>
      <c r="P234">
        <v>9.4</v>
      </c>
      <c r="Q234" s="14" t="s">
        <v>8308</v>
      </c>
      <c r="R234" t="s">
        <v>8309</v>
      </c>
      <c r="S234" s="20">
        <v>42304.940960648149</v>
      </c>
      <c r="T234" s="20">
        <v>42329.166666666672</v>
      </c>
    </row>
    <row r="235" spans="1:20" ht="30" x14ac:dyDescent="0.25">
      <c r="A235">
        <v>4087</v>
      </c>
      <c r="B235" s="3" t="s">
        <v>4083</v>
      </c>
      <c r="C235" s="10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2">
        <v>0</v>
      </c>
      <c r="P235">
        <v>0</v>
      </c>
      <c r="Q235" s="14" t="s">
        <v>8308</v>
      </c>
      <c r="R235" t="s">
        <v>8309</v>
      </c>
      <c r="S235" s="20">
        <v>42538.742893518516</v>
      </c>
      <c r="T235" s="20">
        <v>42568.742893518516</v>
      </c>
    </row>
    <row r="236" spans="1:20" ht="60" x14ac:dyDescent="0.25">
      <c r="A236">
        <v>4089</v>
      </c>
      <c r="B236" s="3" t="s">
        <v>4085</v>
      </c>
      <c r="C236" s="10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2">
        <v>5</v>
      </c>
      <c r="P236">
        <v>30</v>
      </c>
      <c r="Q236" s="14" t="s">
        <v>8308</v>
      </c>
      <c r="R236" t="s">
        <v>8309</v>
      </c>
      <c r="S236" s="20">
        <v>42122.732499999998</v>
      </c>
      <c r="T236" s="20">
        <v>42155.732638888891</v>
      </c>
    </row>
    <row r="237" spans="1:20" ht="60" x14ac:dyDescent="0.25">
      <c r="A237">
        <v>4090</v>
      </c>
      <c r="B237" s="3" t="s">
        <v>4086</v>
      </c>
      <c r="C237" s="10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2">
        <v>3</v>
      </c>
      <c r="P237">
        <v>10.67</v>
      </c>
      <c r="Q237" s="14" t="s">
        <v>8308</v>
      </c>
      <c r="R237" t="s">
        <v>8309</v>
      </c>
      <c r="S237" s="20">
        <v>42209.67288194444</v>
      </c>
      <c r="T237" s="20">
        <v>42223.625</v>
      </c>
    </row>
    <row r="238" spans="1:20" ht="60" x14ac:dyDescent="0.25">
      <c r="A238">
        <v>4091</v>
      </c>
      <c r="B238" s="3" t="s">
        <v>4087</v>
      </c>
      <c r="C238" s="10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2">
        <v>13</v>
      </c>
      <c r="P238">
        <v>25.5</v>
      </c>
      <c r="Q238" s="14" t="s">
        <v>8308</v>
      </c>
      <c r="R238" t="s">
        <v>8309</v>
      </c>
      <c r="S238" s="20">
        <v>41990.506377314814</v>
      </c>
      <c r="T238" s="20">
        <v>42020.506377314814</v>
      </c>
    </row>
    <row r="239" spans="1:20" ht="60" x14ac:dyDescent="0.25">
      <c r="A239">
        <v>4092</v>
      </c>
      <c r="B239" s="3" t="s">
        <v>4088</v>
      </c>
      <c r="C239" s="10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2">
        <v>0</v>
      </c>
      <c r="P239">
        <v>20</v>
      </c>
      <c r="Q239" s="14" t="s">
        <v>8308</v>
      </c>
      <c r="R239" t="s">
        <v>8309</v>
      </c>
      <c r="S239" s="20">
        <v>42039.194988425923</v>
      </c>
      <c r="T239" s="20">
        <v>42099.153321759266</v>
      </c>
    </row>
    <row r="240" spans="1:20" ht="60" x14ac:dyDescent="0.25">
      <c r="A240">
        <v>4094</v>
      </c>
      <c r="B240" s="3" t="s">
        <v>4090</v>
      </c>
      <c r="C240" s="10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2">
        <v>37</v>
      </c>
      <c r="P240">
        <v>91.25</v>
      </c>
      <c r="Q240" s="14" t="s">
        <v>8308</v>
      </c>
      <c r="R240" t="s">
        <v>8309</v>
      </c>
      <c r="S240" s="20">
        <v>41890.086805555555</v>
      </c>
      <c r="T240" s="20">
        <v>41934.207638888889</v>
      </c>
    </row>
    <row r="241" spans="1:20" ht="45" x14ac:dyDescent="0.25">
      <c r="A241">
        <v>4098</v>
      </c>
      <c r="B241" s="3" t="s">
        <v>4094</v>
      </c>
      <c r="C241" s="10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2">
        <v>0</v>
      </c>
      <c r="P241">
        <v>0</v>
      </c>
      <c r="Q241" s="14" t="s">
        <v>8308</v>
      </c>
      <c r="R241" t="s">
        <v>8309</v>
      </c>
      <c r="S241" s="20">
        <v>42495.722187499996</v>
      </c>
      <c r="T241" s="20">
        <v>42525.722187499996</v>
      </c>
    </row>
    <row r="242" spans="1:20" ht="60" x14ac:dyDescent="0.25">
      <c r="A242">
        <v>4099</v>
      </c>
      <c r="B242" s="3" t="s">
        <v>4095</v>
      </c>
      <c r="C242" s="10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2">
        <v>1</v>
      </c>
      <c r="P242">
        <v>50</v>
      </c>
      <c r="Q242" s="14" t="s">
        <v>8308</v>
      </c>
      <c r="R242" t="s">
        <v>8309</v>
      </c>
      <c r="S242" s="20">
        <v>42570.850381944445</v>
      </c>
      <c r="T242" s="20">
        <v>42615.850381944445</v>
      </c>
    </row>
    <row r="243" spans="1:20" ht="45" x14ac:dyDescent="0.25">
      <c r="A243">
        <v>4100</v>
      </c>
      <c r="B243" s="3" t="s">
        <v>4096</v>
      </c>
      <c r="C243" s="10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2">
        <v>0</v>
      </c>
      <c r="P243">
        <v>0</v>
      </c>
      <c r="Q243" s="14" t="s">
        <v>8308</v>
      </c>
      <c r="R243" t="s">
        <v>8309</v>
      </c>
      <c r="S243" s="20">
        <v>41927.124884259261</v>
      </c>
      <c r="T243" s="20">
        <v>41937.124884259261</v>
      </c>
    </row>
    <row r="244" spans="1:20" ht="60" x14ac:dyDescent="0.25">
      <c r="A244">
        <v>4101</v>
      </c>
      <c r="B244" s="3" t="s">
        <v>4097</v>
      </c>
      <c r="C244" s="10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>
        <v>0</v>
      </c>
      <c r="Q244" s="14" t="s">
        <v>8308</v>
      </c>
      <c r="R244" t="s">
        <v>8309</v>
      </c>
      <c r="S244" s="20">
        <v>42730.903726851851</v>
      </c>
      <c r="T244" s="20">
        <v>42760.903726851851</v>
      </c>
    </row>
    <row r="245" spans="1:20" ht="60" x14ac:dyDescent="0.25">
      <c r="A245">
        <v>4102</v>
      </c>
      <c r="B245" s="3" t="s">
        <v>4098</v>
      </c>
      <c r="C245" s="10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>
        <v>22.83</v>
      </c>
      <c r="Q245" s="14" t="s">
        <v>8308</v>
      </c>
      <c r="R245" t="s">
        <v>8309</v>
      </c>
      <c r="S245" s="20">
        <v>42475.848067129627</v>
      </c>
      <c r="T245" s="20">
        <v>42505.848067129627</v>
      </c>
    </row>
    <row r="246" spans="1:20" ht="60" x14ac:dyDescent="0.25">
      <c r="A246">
        <v>4103</v>
      </c>
      <c r="B246" s="3" t="s">
        <v>4099</v>
      </c>
      <c r="C246" s="10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2">
        <v>10</v>
      </c>
      <c r="P246">
        <v>16.670000000000002</v>
      </c>
      <c r="Q246" s="14" t="s">
        <v>8308</v>
      </c>
      <c r="R246" t="s">
        <v>8309</v>
      </c>
      <c r="S246" s="20">
        <v>42188.83293981482</v>
      </c>
      <c r="T246" s="20">
        <v>42242.772222222222</v>
      </c>
    </row>
    <row r="247" spans="1:20" ht="60" x14ac:dyDescent="0.25">
      <c r="A247">
        <v>4106</v>
      </c>
      <c r="B247" s="3" t="s">
        <v>4102</v>
      </c>
      <c r="C247" s="10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2">
        <v>71</v>
      </c>
      <c r="P247">
        <v>106.97</v>
      </c>
      <c r="Q247" s="14" t="s">
        <v>8308</v>
      </c>
      <c r="R247" t="s">
        <v>8309</v>
      </c>
      <c r="S247" s="20">
        <v>42053.049375000002</v>
      </c>
      <c r="T247" s="20">
        <v>42096.041666666672</v>
      </c>
    </row>
    <row r="248" spans="1:20" ht="60" x14ac:dyDescent="0.25">
      <c r="A248">
        <v>4107</v>
      </c>
      <c r="B248" s="3" t="s">
        <v>4103</v>
      </c>
      <c r="C248" s="10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2">
        <v>2</v>
      </c>
      <c r="P248">
        <v>10.25</v>
      </c>
      <c r="Q248" s="14" t="s">
        <v>8308</v>
      </c>
      <c r="R248" t="s">
        <v>8309</v>
      </c>
      <c r="S248" s="20">
        <v>41883.916678240741</v>
      </c>
      <c r="T248" s="20">
        <v>41906.916678240741</v>
      </c>
    </row>
    <row r="249" spans="1:20" ht="75" x14ac:dyDescent="0.25">
      <c r="A249">
        <v>4108</v>
      </c>
      <c r="B249" s="3" t="s">
        <v>4104</v>
      </c>
      <c r="C249" s="10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2">
        <v>2</v>
      </c>
      <c r="P249">
        <v>59</v>
      </c>
      <c r="Q249" s="14" t="s">
        <v>8308</v>
      </c>
      <c r="R249" t="s">
        <v>8309</v>
      </c>
      <c r="S249" s="20">
        <v>42767.031678240746</v>
      </c>
      <c r="T249" s="20">
        <v>42797.208333333328</v>
      </c>
    </row>
    <row r="250" spans="1:20" ht="60" x14ac:dyDescent="0.25">
      <c r="A250">
        <v>4111</v>
      </c>
      <c r="B250" s="3" t="s">
        <v>4107</v>
      </c>
      <c r="C250" s="10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2">
        <v>3</v>
      </c>
      <c r="P250">
        <v>15.67</v>
      </c>
      <c r="Q250" s="14" t="s">
        <v>8308</v>
      </c>
      <c r="R250" t="s">
        <v>8309</v>
      </c>
      <c r="S250" s="20">
        <v>42029.135879629626</v>
      </c>
      <c r="T250" s="20">
        <v>42059.135879629626</v>
      </c>
    </row>
    <row r="251" spans="1:20" ht="60" x14ac:dyDescent="0.25">
      <c r="A251">
        <v>4113</v>
      </c>
      <c r="B251" s="3" t="s">
        <v>4109</v>
      </c>
      <c r="C251" s="10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2">
        <v>0</v>
      </c>
      <c r="P251">
        <v>1</v>
      </c>
      <c r="Q251" s="14" t="s">
        <v>8308</v>
      </c>
      <c r="R251" t="s">
        <v>8309</v>
      </c>
      <c r="S251" s="20">
        <v>42358.573182870372</v>
      </c>
      <c r="T251" s="20">
        <v>42377.273611111115</v>
      </c>
    </row>
  </sheetData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"successful"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1">
      <colorScale>
        <cfvo type="min"/>
        <cfvo type="percent" val="99"/>
        <color rgb="FFC33D3D"/>
        <color rgb="FF308B9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DB15-51E5-4CB1-9986-36EDEC6EC647}">
  <sheetPr codeName="Sheet7"/>
  <dimension ref="A1:F16"/>
  <sheetViews>
    <sheetView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8363</v>
      </c>
      <c r="B1" t="s">
        <v>8308</v>
      </c>
    </row>
    <row r="3" spans="1:6" x14ac:dyDescent="0.25">
      <c r="A3" s="15" t="s">
        <v>8316</v>
      </c>
      <c r="B3" s="15" t="s">
        <v>8315</v>
      </c>
    </row>
    <row r="4" spans="1:6" x14ac:dyDescent="0.25">
      <c r="A4" s="15" t="s">
        <v>8313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5">
      <c r="A5" s="16" t="s">
        <v>8372</v>
      </c>
      <c r="B5" s="17"/>
      <c r="C5" s="17"/>
      <c r="D5" s="17"/>
      <c r="E5" s="17">
        <v>3</v>
      </c>
      <c r="F5" s="17">
        <v>3</v>
      </c>
    </row>
    <row r="6" spans="1:6" x14ac:dyDescent="0.25">
      <c r="A6" s="23" t="s">
        <v>8367</v>
      </c>
      <c r="B6" s="17"/>
      <c r="C6" s="17"/>
      <c r="D6" s="17"/>
      <c r="E6" s="17">
        <v>1</v>
      </c>
      <c r="F6" s="17">
        <v>1</v>
      </c>
    </row>
    <row r="7" spans="1:6" x14ac:dyDescent="0.25">
      <c r="A7" s="23" t="s">
        <v>8370</v>
      </c>
      <c r="B7" s="17"/>
      <c r="C7" s="17"/>
      <c r="D7" s="17"/>
      <c r="E7" s="17">
        <v>1</v>
      </c>
      <c r="F7" s="17">
        <v>1</v>
      </c>
    </row>
    <row r="8" spans="1:6" x14ac:dyDescent="0.25">
      <c r="A8" s="23" t="s">
        <v>8378</v>
      </c>
      <c r="B8" s="17"/>
      <c r="C8" s="17"/>
      <c r="D8" s="17"/>
      <c r="E8" s="17">
        <v>1</v>
      </c>
      <c r="F8" s="17">
        <v>1</v>
      </c>
    </row>
    <row r="9" spans="1:6" x14ac:dyDescent="0.25">
      <c r="A9" s="16" t="s">
        <v>8379</v>
      </c>
      <c r="B9" s="17"/>
      <c r="C9" s="17"/>
      <c r="D9" s="17"/>
      <c r="E9" s="17">
        <v>4</v>
      </c>
      <c r="F9" s="17">
        <v>4</v>
      </c>
    </row>
    <row r="10" spans="1:6" x14ac:dyDescent="0.25">
      <c r="A10" s="16" t="s">
        <v>8380</v>
      </c>
      <c r="B10" s="17"/>
      <c r="C10" s="17"/>
      <c r="D10" s="17"/>
      <c r="E10" s="17">
        <v>8</v>
      </c>
      <c r="F10" s="17">
        <v>8</v>
      </c>
    </row>
    <row r="11" spans="1:6" x14ac:dyDescent="0.25">
      <c r="A11" s="16" t="s">
        <v>8381</v>
      </c>
      <c r="B11" s="17"/>
      <c r="C11" s="17"/>
      <c r="D11" s="17"/>
      <c r="E11" s="17">
        <v>11</v>
      </c>
      <c r="F11" s="17">
        <v>11</v>
      </c>
    </row>
    <row r="12" spans="1:6" x14ac:dyDescent="0.25">
      <c r="A12" s="16" t="s">
        <v>8382</v>
      </c>
      <c r="B12" s="17">
        <v>10</v>
      </c>
      <c r="C12" s="17">
        <v>152</v>
      </c>
      <c r="D12" s="17"/>
      <c r="E12" s="17">
        <v>241</v>
      </c>
      <c r="F12" s="17">
        <v>403</v>
      </c>
    </row>
    <row r="13" spans="1:6" x14ac:dyDescent="0.25">
      <c r="A13" s="16" t="s">
        <v>8383</v>
      </c>
      <c r="B13" s="17">
        <v>12</v>
      </c>
      <c r="C13" s="17">
        <v>202</v>
      </c>
      <c r="D13" s="17"/>
      <c r="E13" s="17">
        <v>304</v>
      </c>
      <c r="F13" s="17">
        <v>518</v>
      </c>
    </row>
    <row r="14" spans="1:6" x14ac:dyDescent="0.25">
      <c r="A14" s="16" t="s">
        <v>8384</v>
      </c>
      <c r="B14" s="17">
        <v>12</v>
      </c>
      <c r="C14" s="17">
        <v>130</v>
      </c>
      <c r="D14" s="17"/>
      <c r="E14" s="17">
        <v>249</v>
      </c>
      <c r="F14" s="17">
        <v>391</v>
      </c>
    </row>
    <row r="15" spans="1:6" x14ac:dyDescent="0.25">
      <c r="A15" s="16" t="s">
        <v>8385</v>
      </c>
      <c r="B15" s="17">
        <v>3</v>
      </c>
      <c r="C15" s="17">
        <v>9</v>
      </c>
      <c r="D15" s="17">
        <v>24</v>
      </c>
      <c r="E15" s="17">
        <v>19</v>
      </c>
      <c r="F15" s="17">
        <v>55</v>
      </c>
    </row>
    <row r="16" spans="1:6" x14ac:dyDescent="0.25">
      <c r="A16" s="16" t="s">
        <v>8314</v>
      </c>
      <c r="B16" s="17">
        <v>37</v>
      </c>
      <c r="C16" s="17">
        <v>493</v>
      </c>
      <c r="D16" s="17">
        <v>24</v>
      </c>
      <c r="E16" s="17">
        <v>839</v>
      </c>
      <c r="F16" s="17">
        <v>1393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E3A05-6930-416C-8E34-2618DCFAA3F6}">
  <sheetPr codeName="Sheet8"/>
  <dimension ref="A1:F17"/>
  <sheetViews>
    <sheetView workbookViewId="0">
      <selection activeCell="L21" sqref="L2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8363</v>
      </c>
      <c r="B1" t="s">
        <v>8308</v>
      </c>
    </row>
    <row r="3" spans="1:6" x14ac:dyDescent="0.25">
      <c r="A3" s="15" t="s">
        <v>8316</v>
      </c>
      <c r="B3" s="15" t="s">
        <v>8315</v>
      </c>
    </row>
    <row r="4" spans="1:6" x14ac:dyDescent="0.25">
      <c r="A4" s="15" t="s">
        <v>8313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5">
      <c r="A5" s="22" t="s">
        <v>8373</v>
      </c>
      <c r="B5" s="17">
        <v>7</v>
      </c>
      <c r="C5" s="17">
        <v>33</v>
      </c>
      <c r="D5" s="17">
        <v>2</v>
      </c>
      <c r="E5" s="17">
        <v>56</v>
      </c>
      <c r="F5" s="17">
        <v>98</v>
      </c>
    </row>
    <row r="6" spans="1:6" x14ac:dyDescent="0.25">
      <c r="A6" s="22" t="s">
        <v>8374</v>
      </c>
      <c r="B6" s="17">
        <v>3</v>
      </c>
      <c r="C6" s="17">
        <v>39</v>
      </c>
      <c r="D6" s="17">
        <v>8</v>
      </c>
      <c r="E6" s="17">
        <v>71</v>
      </c>
      <c r="F6" s="17">
        <v>121</v>
      </c>
    </row>
    <row r="7" spans="1:6" x14ac:dyDescent="0.25">
      <c r="A7" s="22" t="s">
        <v>8375</v>
      </c>
      <c r="B7" s="17">
        <v>3</v>
      </c>
      <c r="C7" s="17">
        <v>33</v>
      </c>
      <c r="D7" s="17">
        <v>14</v>
      </c>
      <c r="E7" s="17">
        <v>56</v>
      </c>
      <c r="F7" s="17">
        <v>106</v>
      </c>
    </row>
    <row r="8" spans="1:6" x14ac:dyDescent="0.25">
      <c r="A8" s="22" t="s">
        <v>8376</v>
      </c>
      <c r="B8" s="17">
        <v>2</v>
      </c>
      <c r="C8" s="17">
        <v>40</v>
      </c>
      <c r="D8" s="17"/>
      <c r="E8" s="17">
        <v>71</v>
      </c>
      <c r="F8" s="17">
        <v>113</v>
      </c>
    </row>
    <row r="9" spans="1:6" x14ac:dyDescent="0.25">
      <c r="A9" s="22" t="s">
        <v>8366</v>
      </c>
      <c r="B9" s="17">
        <v>3</v>
      </c>
      <c r="C9" s="17">
        <v>52</v>
      </c>
      <c r="D9" s="17"/>
      <c r="E9" s="17">
        <v>111</v>
      </c>
      <c r="F9" s="17">
        <v>166</v>
      </c>
    </row>
    <row r="10" spans="1:6" x14ac:dyDescent="0.25">
      <c r="A10" s="22" t="s">
        <v>8377</v>
      </c>
      <c r="B10" s="17">
        <v>4</v>
      </c>
      <c r="C10" s="17">
        <v>49</v>
      </c>
      <c r="D10" s="17"/>
      <c r="E10" s="17">
        <v>100</v>
      </c>
      <c r="F10" s="17">
        <v>153</v>
      </c>
    </row>
    <row r="11" spans="1:6" x14ac:dyDescent="0.25">
      <c r="A11" s="22" t="s">
        <v>8367</v>
      </c>
      <c r="B11" s="17">
        <v>1</v>
      </c>
      <c r="C11" s="17">
        <v>50</v>
      </c>
      <c r="D11" s="17"/>
      <c r="E11" s="17">
        <v>87</v>
      </c>
      <c r="F11" s="17">
        <v>138</v>
      </c>
    </row>
    <row r="12" spans="1:6" x14ac:dyDescent="0.25">
      <c r="A12" s="22" t="s">
        <v>8368</v>
      </c>
      <c r="B12" s="17">
        <v>4</v>
      </c>
      <c r="C12" s="17">
        <v>47</v>
      </c>
      <c r="D12" s="17"/>
      <c r="E12" s="17">
        <v>72</v>
      </c>
      <c r="F12" s="17">
        <v>123</v>
      </c>
    </row>
    <row r="13" spans="1:6" x14ac:dyDescent="0.25">
      <c r="A13" s="22" t="s">
        <v>8369</v>
      </c>
      <c r="B13" s="17">
        <v>4</v>
      </c>
      <c r="C13" s="17">
        <v>34</v>
      </c>
      <c r="D13" s="17"/>
      <c r="E13" s="17">
        <v>59</v>
      </c>
      <c r="F13" s="17">
        <v>97</v>
      </c>
    </row>
    <row r="14" spans="1:6" x14ac:dyDescent="0.25">
      <c r="A14" s="22" t="s">
        <v>8370</v>
      </c>
      <c r="B14" s="17"/>
      <c r="C14" s="17">
        <v>50</v>
      </c>
      <c r="D14" s="17"/>
      <c r="E14" s="17">
        <v>65</v>
      </c>
      <c r="F14" s="17">
        <v>115</v>
      </c>
    </row>
    <row r="15" spans="1:6" x14ac:dyDescent="0.25">
      <c r="A15" s="22" t="s">
        <v>8371</v>
      </c>
      <c r="B15" s="17">
        <v>3</v>
      </c>
      <c r="C15" s="17">
        <v>31</v>
      </c>
      <c r="D15" s="17"/>
      <c r="E15" s="17">
        <v>54</v>
      </c>
      <c r="F15" s="17">
        <v>88</v>
      </c>
    </row>
    <row r="16" spans="1:6" x14ac:dyDescent="0.25">
      <c r="A16" s="22" t="s">
        <v>8378</v>
      </c>
      <c r="B16" s="17">
        <v>3</v>
      </c>
      <c r="C16" s="17">
        <v>35</v>
      </c>
      <c r="D16" s="17"/>
      <c r="E16" s="17">
        <v>37</v>
      </c>
      <c r="F16" s="17">
        <v>75</v>
      </c>
    </row>
    <row r="17" spans="1:6" x14ac:dyDescent="0.25">
      <c r="A17" s="22" t="s">
        <v>8314</v>
      </c>
      <c r="B17" s="17">
        <v>37</v>
      </c>
      <c r="C17" s="17">
        <v>493</v>
      </c>
      <c r="D17" s="17">
        <v>24</v>
      </c>
      <c r="E17" s="17">
        <v>839</v>
      </c>
      <c r="F17" s="17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CF406-094E-4E95-9D37-6762245F30F0}">
  <sheetPr codeName="Sheet9"/>
  <dimension ref="A1:F6"/>
  <sheetViews>
    <sheetView workbookViewId="0">
      <selection activeCell="B10" sqref="B10"/>
    </sheetView>
  </sheetViews>
  <sheetFormatPr defaultRowHeight="15" x14ac:dyDescent="0.25"/>
  <cols>
    <col min="1" max="1" width="33.5703125" style="24" bestFit="1" customWidth="1"/>
    <col min="2" max="2" width="104.85546875" style="25" customWidth="1"/>
    <col min="3" max="3" width="16.85546875" style="27" customWidth="1"/>
    <col min="4" max="4" width="17.5703125" style="27" bestFit="1" customWidth="1"/>
    <col min="5" max="5" width="17" bestFit="1" customWidth="1"/>
    <col min="6" max="6" width="11.42578125" bestFit="1" customWidth="1"/>
  </cols>
  <sheetData>
    <row r="1" spans="1:6" x14ac:dyDescent="0.25">
      <c r="A1" s="1" t="s">
        <v>8386</v>
      </c>
      <c r="B1" s="2" t="s">
        <v>8387</v>
      </c>
      <c r="C1" s="26" t="s">
        <v>8388</v>
      </c>
      <c r="D1" s="26" t="s">
        <v>8389</v>
      </c>
      <c r="E1" s="19" t="s">
        <v>8307</v>
      </c>
      <c r="F1" s="19" t="s">
        <v>8390</v>
      </c>
    </row>
    <row r="2" spans="1:6" ht="30" x14ac:dyDescent="0.25">
      <c r="A2" s="24" t="s">
        <v>3473</v>
      </c>
      <c r="B2" s="25" t="str">
        <f>VLOOKUP(A2, Kickstarter!B:C, 2, FALSE)</f>
        <v>Help us get actor-writer Ian Bonar's debut play - a hilarious, heartbreaking story of grief and loss - to the 2016 Edinburgh Fringe.</v>
      </c>
      <c r="C2" s="27">
        <f>VLOOKUP(A2, Kickstarter!B:E, 3, FALSE)</f>
        <v>2000</v>
      </c>
      <c r="D2" s="27">
        <f>VLOOKUP(A2, Kickstarter!B:E, 4, FALSE)</f>
        <v>2020</v>
      </c>
      <c r="E2" s="27">
        <f>VLOOKUP(A2, Kickstarter!B:P, 15, FALSE)</f>
        <v>51.79</v>
      </c>
      <c r="F2">
        <f>VLOOKUP(A2, Kickstarter!B:P, 11, FALSE)</f>
        <v>39</v>
      </c>
    </row>
    <row r="3" spans="1:6" ht="30" x14ac:dyDescent="0.25">
      <c r="A3" s="24" t="s">
        <v>3616</v>
      </c>
      <c r="B3" s="25" t="str">
        <f>VLOOKUP(A3, Kickstarter!B:C, 2, FALSE)</f>
        <v>The play yet to be described as "A surefire Edinburgh Fringe Festival Cult Hit". Coming to the Underbelly, Edinburgh, 5th-30th August.</v>
      </c>
      <c r="C3" s="27">
        <f>VLOOKUP(A3, Kickstarter!B:E, 3, FALSE)</f>
        <v>2000</v>
      </c>
      <c r="D3" s="27">
        <f>VLOOKUP(A3, Kickstarter!B:E, 4, FALSE)</f>
        <v>2020</v>
      </c>
      <c r="E3" s="27">
        <f>VLOOKUP(A3, Kickstarter!B:P, 15, FALSE)</f>
        <v>36.07</v>
      </c>
      <c r="F3">
        <f>VLOOKUP(A3, Kickstarter!B:P, 11, FALSE)</f>
        <v>56</v>
      </c>
    </row>
    <row r="4" spans="1:6" ht="30" x14ac:dyDescent="0.25">
      <c r="A4" s="24" t="s">
        <v>3178</v>
      </c>
      <c r="B4" s="25" t="str">
        <f>VLOOKUP(A4, Kickstarter!B:C, 2, FALSE)</f>
        <v>Cutting Off Kate Bush is a one-woman show written &amp; performed by Lucy Benson-Brown, premiering at the Edinburgh Fringe Festival 2014</v>
      </c>
      <c r="C4" s="27">
        <f>VLOOKUP(A4, Kickstarter!B:E, 3, FALSE)</f>
        <v>1500</v>
      </c>
      <c r="D4" s="27">
        <f>VLOOKUP(A4, Kickstarter!B:E, 4, FALSE)</f>
        <v>2576</v>
      </c>
      <c r="E4" s="27">
        <f>VLOOKUP(A4, Kickstarter!B:P, 15, FALSE)</f>
        <v>33.03</v>
      </c>
      <c r="F4">
        <f>VLOOKUP(A4, Kickstarter!B:P, 11, FALSE)</f>
        <v>78</v>
      </c>
    </row>
    <row r="5" spans="1:6" x14ac:dyDescent="0.25">
      <c r="A5" s="24" t="s">
        <v>3329</v>
      </c>
      <c r="B5" s="25" t="str">
        <f>VLOOKUP(A5, Kickstarter!B:C, 2, FALSE)</f>
        <v>Jestia and Raedon is a brand new romantic comedy play going to the Edinburgh Fringe Festival this summer.</v>
      </c>
      <c r="C5" s="27">
        <f>VLOOKUP(A5, Kickstarter!B:E, 3, FALSE)</f>
        <v>1000</v>
      </c>
      <c r="D5" s="27">
        <f>VLOOKUP(A5, Kickstarter!B:E, 4, FALSE)</f>
        <v>1168</v>
      </c>
      <c r="E5" s="27">
        <f>VLOOKUP(A5, Kickstarter!B:P, 15, FALSE)</f>
        <v>44.92</v>
      </c>
      <c r="F5">
        <f>VLOOKUP(A5, Kickstarter!B:P, 11, FALSE)</f>
        <v>26</v>
      </c>
    </row>
    <row r="6" spans="1:6" ht="30" x14ac:dyDescent="0.25">
      <c r="A6" s="24" t="s">
        <v>3221</v>
      </c>
      <c r="B6" s="25" t="str">
        <f>VLOOKUP(A6, Kickstarter!B:C, 2, FALSE)</f>
        <v>A one-man show about love, loss, and motorways, written &amp; performed by Ben Norris. Help us get to the 2015 Edinburgh Fringe and beyond!</v>
      </c>
      <c r="C6" s="27">
        <f>VLOOKUP(A6, Kickstarter!B:E, 3, FALSE)</f>
        <v>4000</v>
      </c>
      <c r="D6" s="27">
        <f>VLOOKUP(A6, Kickstarter!B:E, 4, FALSE)</f>
        <v>4137</v>
      </c>
      <c r="E6" s="27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3</vt:i4>
      </vt:variant>
    </vt:vector>
  </HeadingPairs>
  <TitlesOfParts>
    <vt:vector size="13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Successful US Kickstarters</vt:lpstr>
      <vt:lpstr>Failed US Kickstarters</vt:lpstr>
      <vt:lpstr>Outcome Based On Start Date</vt:lpstr>
      <vt:lpstr>Outcomes by Start Date</vt:lpstr>
      <vt:lpstr>Edinburgh Researc</vt:lpstr>
      <vt:lpstr>Outcomes Vs Goals</vt:lpstr>
      <vt:lpstr>TheaterOutcomeLaunchDateChart</vt:lpstr>
      <vt:lpstr>British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Casey</cp:lastModifiedBy>
  <dcterms:created xsi:type="dcterms:W3CDTF">2017-04-20T15:17:24Z</dcterms:created>
  <dcterms:modified xsi:type="dcterms:W3CDTF">2021-03-19T01:56:52Z</dcterms:modified>
</cp:coreProperties>
</file>