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建筑表_3_building" sheetId="6" r:id="rId1"/>
    <sheet name="新角色属性表_3_newRoleAttr" sheetId="7" r:id="rId2"/>
  </sheets>
  <calcPr calcId="124519"/>
</workbook>
</file>

<file path=xl/calcChain.xml><?xml version="1.0" encoding="utf-8"?>
<calcChain xmlns="http://schemas.openxmlformats.org/spreadsheetml/2006/main">
  <c r="R210" i="6"/>
  <c r="R209"/>
  <c r="R208"/>
  <c r="R207"/>
  <c r="R205"/>
  <c r="AI204"/>
  <c r="AI205" s="1"/>
  <c r="R204"/>
  <c r="T203"/>
  <c r="T204" s="1"/>
  <c r="T205" s="1"/>
  <c r="R203"/>
  <c r="R202"/>
  <c r="R200"/>
  <c r="AI199"/>
  <c r="AI200" s="1"/>
  <c r="R199"/>
  <c r="T198"/>
  <c r="T199" s="1"/>
  <c r="T200" s="1"/>
  <c r="R198"/>
  <c r="R197"/>
  <c r="R195"/>
  <c r="R194"/>
  <c r="R193"/>
  <c r="R192"/>
  <c r="R191"/>
  <c r="R190"/>
  <c r="R189"/>
  <c r="R188"/>
  <c r="R187"/>
  <c r="R186"/>
  <c r="R185"/>
  <c r="R184"/>
  <c r="R183"/>
  <c r="R182"/>
  <c r="R181"/>
  <c r="AI180"/>
  <c r="AI181" s="1"/>
  <c r="AI182" s="1"/>
  <c r="AI183" s="1"/>
  <c r="AI184" s="1"/>
  <c r="AI185" s="1"/>
  <c r="AI186" s="1"/>
  <c r="AI187" s="1"/>
  <c r="AI188" s="1"/>
  <c r="AI189" s="1"/>
  <c r="AI190" s="1"/>
  <c r="AI191" s="1"/>
  <c r="AI192" s="1"/>
  <c r="AI193" s="1"/>
  <c r="AI194" s="1"/>
  <c r="AI195" s="1"/>
  <c r="R180"/>
  <c r="AI179"/>
  <c r="R179"/>
  <c r="AB178"/>
  <c r="AB179" s="1"/>
  <c r="AB180" s="1"/>
  <c r="AB181" s="1"/>
  <c r="AB182" s="1"/>
  <c r="AB183" s="1"/>
  <c r="AB184" s="1"/>
  <c r="AB185" s="1"/>
  <c r="AB186" s="1"/>
  <c r="AB187" s="1"/>
  <c r="AB188" s="1"/>
  <c r="AB189" s="1"/>
  <c r="AB190" s="1"/>
  <c r="AB191" s="1"/>
  <c r="AB192" s="1"/>
  <c r="AB193" s="1"/>
  <c r="AB194" s="1"/>
  <c r="AB195" s="1"/>
  <c r="R178"/>
  <c r="R177"/>
  <c r="R175"/>
  <c r="AI174"/>
  <c r="AI175" s="1"/>
  <c r="R174"/>
  <c r="T173"/>
  <c r="T174" s="1"/>
  <c r="T175" s="1"/>
  <c r="R173"/>
  <c r="AD172"/>
  <c r="AD173" s="1"/>
  <c r="AD174" s="1"/>
  <c r="AD175" s="1"/>
  <c r="R172"/>
  <c r="R170"/>
  <c r="R168"/>
  <c r="AI167"/>
  <c r="AI168" s="1"/>
  <c r="R167"/>
  <c r="T166"/>
  <c r="T167" s="1"/>
  <c r="T168" s="1"/>
  <c r="R166"/>
  <c r="AD165"/>
  <c r="AD166" s="1"/>
  <c r="AD167" s="1"/>
  <c r="AD168" s="1"/>
  <c r="R165"/>
  <c r="R163"/>
  <c r="AI162"/>
  <c r="AI163" s="1"/>
  <c r="R162"/>
  <c r="T161"/>
  <c r="T162" s="1"/>
  <c r="T163" s="1"/>
  <c r="R161"/>
  <c r="AD160"/>
  <c r="AD161" s="1"/>
  <c r="AD162" s="1"/>
  <c r="AD163" s="1"/>
  <c r="R160"/>
  <c r="R158"/>
  <c r="AI157"/>
  <c r="AI158" s="1"/>
  <c r="T157"/>
  <c r="T158" s="1"/>
  <c r="R157"/>
  <c r="T156"/>
  <c r="R156"/>
  <c r="AD155"/>
  <c r="AD156" s="1"/>
  <c r="AD157" s="1"/>
  <c r="AD158" s="1"/>
  <c r="R155"/>
  <c r="R152"/>
  <c r="AI151"/>
  <c r="AI152" s="1"/>
  <c r="T151"/>
  <c r="T152" s="1"/>
  <c r="R151"/>
  <c r="T150"/>
  <c r="R150"/>
  <c r="AD149"/>
  <c r="AD150" s="1"/>
  <c r="AD151" s="1"/>
  <c r="AD152" s="1"/>
  <c r="R149"/>
  <c r="R147"/>
  <c r="AI146"/>
  <c r="AI147" s="1"/>
  <c r="AD146"/>
  <c r="AD147" s="1"/>
  <c r="R146"/>
  <c r="AD145"/>
  <c r="T145"/>
  <c r="T146" s="1"/>
  <c r="T147" s="1"/>
  <c r="R145"/>
  <c r="AD144"/>
  <c r="R144"/>
  <c r="R142"/>
  <c r="AI141"/>
  <c r="AI142" s="1"/>
  <c r="R141"/>
  <c r="AD140"/>
  <c r="AD141" s="1"/>
  <c r="AD142" s="1"/>
  <c r="T140"/>
  <c r="T141" s="1"/>
  <c r="T142" s="1"/>
  <c r="R140"/>
  <c r="AD139"/>
  <c r="R139"/>
  <c r="R137"/>
  <c r="AI136"/>
  <c r="AI137" s="1"/>
  <c r="R136"/>
  <c r="T135"/>
  <c r="T136" s="1"/>
  <c r="T137" s="1"/>
  <c r="R135"/>
  <c r="AD134"/>
  <c r="AD135" s="1"/>
  <c r="AD136" s="1"/>
  <c r="AD137" s="1"/>
  <c r="R134"/>
  <c r="R132"/>
  <c r="AI131"/>
  <c r="AI132" s="1"/>
  <c r="R131"/>
  <c r="T130"/>
  <c r="T131" s="1"/>
  <c r="T132" s="1"/>
  <c r="R130"/>
  <c r="AD129"/>
  <c r="AD130" s="1"/>
  <c r="AD131" s="1"/>
  <c r="AD132" s="1"/>
  <c r="R129"/>
  <c r="R127"/>
  <c r="AI126"/>
  <c r="AI127" s="1"/>
  <c r="R126"/>
  <c r="T125"/>
  <c r="T126" s="1"/>
  <c r="T127" s="1"/>
  <c r="R125"/>
  <c r="AD124"/>
  <c r="AD125" s="1"/>
  <c r="AD126" s="1"/>
  <c r="AD127" s="1"/>
  <c r="R124"/>
  <c r="AD122"/>
  <c r="R122"/>
  <c r="AD121"/>
  <c r="R121"/>
  <c r="R119"/>
  <c r="AI118"/>
  <c r="AI119" s="1"/>
  <c r="R118"/>
  <c r="T117"/>
  <c r="T118" s="1"/>
  <c r="T119" s="1"/>
  <c r="R117"/>
  <c r="AD116"/>
  <c r="AD117" s="1"/>
  <c r="AD118" s="1"/>
  <c r="AD119" s="1"/>
  <c r="R116"/>
  <c r="R114"/>
  <c r="AI113"/>
  <c r="AI114" s="1"/>
  <c r="R113"/>
  <c r="T112"/>
  <c r="T113" s="1"/>
  <c r="T114" s="1"/>
  <c r="R112"/>
  <c r="AD111"/>
  <c r="AD112" s="1"/>
  <c r="AD113" s="1"/>
  <c r="AD114" s="1"/>
  <c r="R111"/>
  <c r="R109"/>
  <c r="AI108"/>
  <c r="AI109" s="1"/>
  <c r="R108"/>
  <c r="T107"/>
  <c r="T108" s="1"/>
  <c r="T109" s="1"/>
  <c r="R107"/>
  <c r="AD106"/>
  <c r="AD107" s="1"/>
  <c r="AD108" s="1"/>
  <c r="AD109" s="1"/>
  <c r="R106"/>
  <c r="R104"/>
  <c r="AI103"/>
  <c r="AI104" s="1"/>
  <c r="AD103"/>
  <c r="AD104" s="1"/>
  <c r="R103"/>
  <c r="AD102"/>
  <c r="T102"/>
  <c r="T103" s="1"/>
  <c r="T104" s="1"/>
  <c r="R102"/>
  <c r="AD101"/>
  <c r="R101"/>
  <c r="R99"/>
  <c r="AI98"/>
  <c r="AI99" s="1"/>
  <c r="R98"/>
  <c r="AD97"/>
  <c r="AD98" s="1"/>
  <c r="AD99" s="1"/>
  <c r="T97"/>
  <c r="T98" s="1"/>
  <c r="T99" s="1"/>
  <c r="R97"/>
  <c r="AD96"/>
  <c r="R96"/>
  <c r="R94"/>
  <c r="AI93"/>
  <c r="AI94" s="1"/>
  <c r="R93"/>
  <c r="T92"/>
  <c r="T93" s="1"/>
  <c r="T94" s="1"/>
  <c r="R92"/>
  <c r="AD91"/>
  <c r="AD92" s="1"/>
  <c r="AD93" s="1"/>
  <c r="AD94" s="1"/>
  <c r="R91"/>
  <c r="R89"/>
  <c r="AI88"/>
  <c r="AI89" s="1"/>
  <c r="R88"/>
  <c r="T87"/>
  <c r="T88" s="1"/>
  <c r="T89" s="1"/>
  <c r="R87"/>
  <c r="AD86"/>
  <c r="AD87" s="1"/>
  <c r="AD88" s="1"/>
  <c r="AD89" s="1"/>
  <c r="R86"/>
  <c r="AI84"/>
  <c r="T84"/>
  <c r="R84"/>
  <c r="T83"/>
  <c r="R83"/>
  <c r="R82"/>
  <c r="R81"/>
  <c r="R79"/>
  <c r="R78"/>
  <c r="R77"/>
  <c r="R76"/>
  <c r="AI75"/>
  <c r="AI76" s="1"/>
  <c r="AI77" s="1"/>
  <c r="AI78" s="1"/>
  <c r="AI79" s="1"/>
  <c r="R75"/>
  <c r="AD74"/>
  <c r="AD75" s="1"/>
  <c r="AD76" s="1"/>
  <c r="AD77" s="1"/>
  <c r="AD78" s="1"/>
  <c r="AD79" s="1"/>
  <c r="AD80" s="1"/>
  <c r="AD81" s="1"/>
  <c r="T74"/>
  <c r="T75" s="1"/>
  <c r="T76" s="1"/>
  <c r="T77" s="1"/>
  <c r="T78" s="1"/>
  <c r="T79" s="1"/>
  <c r="R74"/>
  <c r="AD73"/>
  <c r="R73"/>
  <c r="R71"/>
  <c r="AI70"/>
  <c r="AI71" s="1"/>
  <c r="R70"/>
  <c r="T69"/>
  <c r="T70" s="1"/>
  <c r="T71" s="1"/>
  <c r="R69"/>
  <c r="AD68"/>
  <c r="AD69" s="1"/>
  <c r="AD70" s="1"/>
  <c r="AD71" s="1"/>
  <c r="R68"/>
  <c r="R66"/>
  <c r="AI65"/>
  <c r="AI66" s="1"/>
  <c r="R65"/>
  <c r="T64"/>
  <c r="T65" s="1"/>
  <c r="T66" s="1"/>
  <c r="R64"/>
  <c r="AD63"/>
  <c r="AD64" s="1"/>
  <c r="AD65" s="1"/>
  <c r="AD66" s="1"/>
  <c r="R63"/>
  <c r="T60"/>
  <c r="R60"/>
  <c r="AI59"/>
  <c r="AI60" s="1"/>
  <c r="T59"/>
  <c r="R59"/>
  <c r="T58"/>
  <c r="R58"/>
  <c r="R57"/>
  <c r="R55"/>
  <c r="AI54"/>
  <c r="AI55" s="1"/>
  <c r="R54"/>
  <c r="AI53"/>
  <c r="T53"/>
  <c r="T54" s="1"/>
  <c r="T55" s="1"/>
  <c r="R53"/>
  <c r="R52"/>
  <c r="R50"/>
  <c r="R49"/>
  <c r="R48"/>
  <c r="R47"/>
  <c r="R46"/>
  <c r="R45"/>
  <c r="R44"/>
  <c r="AI43"/>
  <c r="AI44" s="1"/>
  <c r="AI45" s="1"/>
  <c r="AI46" s="1"/>
  <c r="AI47" s="1"/>
  <c r="AI48" s="1"/>
  <c r="AI49" s="1"/>
  <c r="AI50" s="1"/>
  <c r="T43"/>
  <c r="T44" s="1"/>
  <c r="T45" s="1"/>
  <c r="T46" s="1"/>
  <c r="T47" s="1"/>
  <c r="T48" s="1"/>
  <c r="T49" s="1"/>
  <c r="T50" s="1"/>
  <c r="R43"/>
  <c r="R42"/>
  <c r="AI40"/>
  <c r="T40"/>
  <c r="R40"/>
  <c r="R39"/>
  <c r="R36"/>
  <c r="R35"/>
  <c r="AI34"/>
  <c r="AI35" s="1"/>
  <c r="AI36" s="1"/>
  <c r="T34"/>
  <c r="T35" s="1"/>
  <c r="T36" s="1"/>
  <c r="R34"/>
  <c r="AD33"/>
  <c r="AD34" s="1"/>
  <c r="AD35" s="1"/>
  <c r="AD36" s="1"/>
  <c r="R33"/>
  <c r="R31"/>
  <c r="R30"/>
  <c r="AI29"/>
  <c r="AI30" s="1"/>
  <c r="AI31" s="1"/>
  <c r="T29"/>
  <c r="T30" s="1"/>
  <c r="T31" s="1"/>
  <c r="R29"/>
  <c r="AD28"/>
  <c r="AD29" s="1"/>
  <c r="AD30" s="1"/>
  <c r="AD31" s="1"/>
  <c r="R28"/>
  <c r="K27"/>
  <c r="R26"/>
  <c r="K26"/>
  <c r="AI25"/>
  <c r="AI26" s="1"/>
  <c r="R25"/>
  <c r="K25"/>
  <c r="T24"/>
  <c r="T25" s="1"/>
  <c r="T26" s="1"/>
  <c r="R24"/>
  <c r="K24"/>
  <c r="AD23"/>
  <c r="AD24" s="1"/>
  <c r="AD25" s="1"/>
  <c r="AD26" s="1"/>
  <c r="R23"/>
  <c r="K23"/>
  <c r="K22"/>
  <c r="F21"/>
  <c r="K20"/>
  <c r="F20"/>
  <c r="K19"/>
  <c r="F19"/>
  <c r="K18"/>
  <c r="F18"/>
  <c r="K17"/>
  <c r="F17"/>
  <c r="K16"/>
  <c r="F16"/>
  <c r="K15"/>
  <c r="F15"/>
  <c r="K14"/>
  <c r="F14"/>
  <c r="K13"/>
  <c r="F13"/>
  <c r="K12"/>
  <c r="F12"/>
  <c r="K11"/>
  <c r="F11"/>
  <c r="K10"/>
  <c r="F10"/>
  <c r="K9"/>
  <c r="F9"/>
  <c r="AI8"/>
  <c r="AI9" s="1"/>
  <c r="AI10" s="1"/>
  <c r="AI11" s="1"/>
  <c r="AI12" s="1"/>
  <c r="AI13" s="1"/>
  <c r="AI14" s="1"/>
  <c r="AI15" s="1"/>
  <c r="AI16" s="1"/>
  <c r="AI17" s="1"/>
  <c r="AI18" s="1"/>
  <c r="AI19" s="1"/>
  <c r="AI20" s="1"/>
  <c r="T8"/>
  <c r="T9" s="1"/>
  <c r="T10" s="1"/>
  <c r="T11" s="1"/>
  <c r="T12" s="1"/>
  <c r="T13" s="1"/>
  <c r="T14" s="1"/>
  <c r="T15" s="1"/>
  <c r="T16" s="1"/>
  <c r="T17" s="1"/>
  <c r="T18" s="1"/>
  <c r="T19" s="1"/>
  <c r="T20" s="1"/>
  <c r="S8"/>
  <c r="S9" s="1"/>
  <c r="S10" s="1"/>
  <c r="S11" s="1"/>
  <c r="S12" s="1"/>
  <c r="S13" s="1"/>
  <c r="S14" s="1"/>
  <c r="S15" s="1"/>
  <c r="S16" s="1"/>
  <c r="S17" s="1"/>
  <c r="S18" s="1"/>
  <c r="S19" s="1"/>
  <c r="S20" s="1"/>
  <c r="K8"/>
  <c r="F8"/>
  <c r="K7"/>
  <c r="F7"/>
  <c r="F6"/>
</calcChain>
</file>

<file path=xl/sharedStrings.xml><?xml version="1.0" encoding="utf-8"?>
<sst xmlns="http://schemas.openxmlformats.org/spreadsheetml/2006/main" count="1437" uniqueCount="611">
  <si>
    <t>jz_100_1</t>
  </si>
  <si>
    <t>jz_100_2</t>
  </si>
  <si>
    <t>jz_100_4</t>
  </si>
  <si>
    <t>jz_100_5</t>
  </si>
  <si>
    <t>jz_100_6</t>
  </si>
  <si>
    <t>jz_100_7</t>
  </si>
  <si>
    <t>jz_100_8</t>
  </si>
  <si>
    <t>jz_100_9</t>
  </si>
  <si>
    <t>jz_100_14</t>
  </si>
  <si>
    <t>jz_101_0</t>
  </si>
  <si>
    <t>jz_102_0</t>
  </si>
  <si>
    <t>jz_102_1</t>
  </si>
  <si>
    <t>jz_102_2</t>
  </si>
  <si>
    <t>jz_102_3</t>
  </si>
  <si>
    <t>jz_102_4</t>
  </si>
  <si>
    <t>jz_103_0</t>
  </si>
  <si>
    <t>jz_103_1</t>
  </si>
  <si>
    <t>jz_103_2</t>
  </si>
  <si>
    <t>jz_103_3</t>
  </si>
  <si>
    <t>jz_103_4</t>
  </si>
  <si>
    <t>jz_104_0</t>
  </si>
  <si>
    <t>jz_104_1</t>
  </si>
  <si>
    <t>jz_104_2</t>
  </si>
  <si>
    <t>jz_104_3</t>
  </si>
  <si>
    <t>jz_104_4</t>
  </si>
  <si>
    <t>jz_105_0</t>
  </si>
  <si>
    <t>jz_106_0</t>
  </si>
  <si>
    <t>jz_106_1</t>
  </si>
  <si>
    <t>jz_106_2</t>
  </si>
  <si>
    <t>jz_107_0</t>
  </si>
  <si>
    <t>jz_107_1</t>
  </si>
  <si>
    <t>jz_107_2</t>
  </si>
  <si>
    <t>jz_107_3</t>
  </si>
  <si>
    <t>jz_107_4</t>
  </si>
  <si>
    <t>jz_107_5</t>
  </si>
  <si>
    <t>jz_107_6</t>
  </si>
  <si>
    <t>jz_107_7</t>
  </si>
  <si>
    <t>jz_107_8</t>
  </si>
  <si>
    <t>jz_107_9</t>
  </si>
  <si>
    <t>jz_108_0</t>
  </si>
  <si>
    <t>jz_108_1</t>
  </si>
  <si>
    <t>jz_108_2</t>
  </si>
  <si>
    <t>jz_108_3</t>
  </si>
  <si>
    <t>jz_108_4</t>
  </si>
  <si>
    <t>jz_109_0</t>
  </si>
  <si>
    <t>jz_109_1</t>
  </si>
  <si>
    <t>jz_109_2</t>
  </si>
  <si>
    <t>jz_109_3</t>
  </si>
  <si>
    <t>jz_109_4</t>
  </si>
  <si>
    <t>jz_111_0</t>
  </si>
  <si>
    <t>jz_111_1</t>
  </si>
  <si>
    <t>jz_111_2</t>
  </si>
  <si>
    <t>jz_111_3</t>
  </si>
  <si>
    <t>jz_111_4</t>
  </si>
  <si>
    <t>jz_114_0</t>
  </si>
  <si>
    <t>jz_114_1</t>
  </si>
  <si>
    <t>jz_114_2</t>
  </si>
  <si>
    <t>jz_115_0</t>
  </si>
  <si>
    <t>jz_115_1</t>
  </si>
  <si>
    <t>jz_115_2</t>
  </si>
  <si>
    <t>jz_115_3</t>
  </si>
  <si>
    <t>jz_115_4</t>
  </si>
  <si>
    <t>jz_116_0</t>
  </si>
  <si>
    <t>jz_116_1</t>
  </si>
  <si>
    <t>jz_116_2</t>
  </si>
  <si>
    <t>jz_116_3</t>
  </si>
  <si>
    <t>jz_116_4</t>
  </si>
  <si>
    <t>jz_117_0</t>
  </si>
  <si>
    <t>jz_117_1</t>
  </si>
  <si>
    <t>jz_117_2</t>
  </si>
  <si>
    <t>jz_117_3</t>
  </si>
  <si>
    <t>jz_117_4</t>
  </si>
  <si>
    <t>jz_118_0</t>
  </si>
  <si>
    <t>jz_118_1</t>
  </si>
  <si>
    <t>jz_118_2</t>
  </si>
  <si>
    <t>jz_118_3</t>
  </si>
  <si>
    <t>jz_118_4</t>
  </si>
  <si>
    <t>jz_119_0</t>
  </si>
  <si>
    <t>jz_119_1</t>
  </si>
  <si>
    <t>jz_119_2</t>
  </si>
  <si>
    <t>jz_119_3</t>
  </si>
  <si>
    <t>jz_119_4</t>
  </si>
  <si>
    <t>jz_120_0</t>
  </si>
  <si>
    <t>jz_120_1</t>
  </si>
  <si>
    <t>jz_120_2</t>
  </si>
  <si>
    <t>jz_120_3</t>
  </si>
  <si>
    <t>jz_120_4</t>
  </si>
  <si>
    <t>jz_121_0</t>
  </si>
  <si>
    <t>jz_121_1</t>
  </si>
  <si>
    <t>jz_121_2</t>
  </si>
  <si>
    <t>jz_121_3</t>
  </si>
  <si>
    <t>jz_121_4</t>
  </si>
  <si>
    <t>jz_122_0</t>
  </si>
  <si>
    <t>jz_122_1</t>
  </si>
  <si>
    <t>jz_122_2</t>
  </si>
  <si>
    <t>jz_123_0</t>
  </si>
  <si>
    <t>jz_123_1</t>
  </si>
  <si>
    <t>jz_123_2</t>
  </si>
  <si>
    <t>jz_123_3</t>
  </si>
  <si>
    <t>jz_123_4</t>
  </si>
  <si>
    <t>jz_124_0</t>
  </si>
  <si>
    <t>jz_124_1</t>
  </si>
  <si>
    <t>jz_124_2</t>
  </si>
  <si>
    <t>jz_124_3</t>
  </si>
  <si>
    <t>jz_124_4</t>
  </si>
  <si>
    <t>jz_125_0</t>
  </si>
  <si>
    <t>jz_125_1</t>
  </si>
  <si>
    <t>jz_125_2</t>
  </si>
  <si>
    <t>jz_125_3</t>
  </si>
  <si>
    <t>jz_125_4</t>
  </si>
  <si>
    <t>jz_126_0</t>
  </si>
  <si>
    <t>jz_126_1</t>
  </si>
  <si>
    <t>jz_126_2</t>
  </si>
  <si>
    <t>jz_126_3</t>
  </si>
  <si>
    <t>jz_126_4</t>
  </si>
  <si>
    <t>jz_127_0</t>
  </si>
  <si>
    <t>jz_127_1</t>
  </si>
  <si>
    <t>jz_127_2</t>
  </si>
  <si>
    <t>jz_127_3</t>
  </si>
  <si>
    <t>jz_127_4</t>
  </si>
  <si>
    <t>jz_128_0</t>
  </si>
  <si>
    <t>jz_128_1</t>
  </si>
  <si>
    <t>jz_128_2</t>
  </si>
  <si>
    <t>jz_128_3</t>
  </si>
  <si>
    <t>jz_128_4</t>
  </si>
  <si>
    <t>jz_129_0</t>
  </si>
  <si>
    <t>jz_130_0</t>
  </si>
  <si>
    <t>jz_130_1</t>
  </si>
  <si>
    <t>jz_130_2</t>
  </si>
  <si>
    <t>jz_130_3</t>
  </si>
  <si>
    <t>jz_130_4</t>
  </si>
  <si>
    <t>jz_131_0</t>
  </si>
  <si>
    <t>jz_131_1</t>
  </si>
  <si>
    <t>jz_131_2</t>
  </si>
  <si>
    <t>jz_131_3</t>
  </si>
  <si>
    <t>jz_131_4</t>
  </si>
  <si>
    <t>jz_132_0</t>
  </si>
  <si>
    <t>jz_132_1</t>
  </si>
  <si>
    <t>jz_132_2</t>
  </si>
  <si>
    <t>jz_132_3</t>
  </si>
  <si>
    <t>jz_132_4</t>
  </si>
  <si>
    <t>jz_133_0</t>
  </si>
  <si>
    <t>jz_133_1</t>
  </si>
  <si>
    <t>jz_134_0</t>
  </si>
  <si>
    <t>jz_134_1</t>
  </si>
  <si>
    <t>jz_134_2</t>
  </si>
  <si>
    <t>jz_134_3</t>
  </si>
  <si>
    <t>jz_134_4</t>
  </si>
  <si>
    <t>jz_135_0</t>
  </si>
  <si>
    <t>jz_135_1</t>
  </si>
  <si>
    <t>jz_135_2</t>
  </si>
  <si>
    <t>jz_135_3</t>
  </si>
  <si>
    <t>jz_135_4</t>
  </si>
  <si>
    <t>jz_135_5</t>
  </si>
  <si>
    <t>jz_135_6</t>
  </si>
  <si>
    <t>jz_135_7</t>
  </si>
  <si>
    <t>jz_135_8</t>
  </si>
  <si>
    <t>jz_135_9</t>
  </si>
  <si>
    <t>jz_135_14</t>
  </si>
  <si>
    <t>jz_135_15</t>
  </si>
  <si>
    <t>jz_135_16</t>
  </si>
  <si>
    <t>jz_135_17</t>
  </si>
  <si>
    <t>jz_135_18</t>
  </si>
  <si>
    <t>jz_135_19</t>
  </si>
  <si>
    <t>jz_136_0</t>
  </si>
  <si>
    <t>jz_136_1</t>
  </si>
  <si>
    <t>jz_136_2</t>
  </si>
  <si>
    <t>jz_136_3</t>
  </si>
  <si>
    <t>jz_136_4</t>
  </si>
  <si>
    <t>jz_137_0</t>
  </si>
  <si>
    <t>jz_137_1</t>
  </si>
  <si>
    <t>jz_137_2</t>
  </si>
  <si>
    <t>jz_137_3</t>
  </si>
  <si>
    <t>jz_137_4</t>
  </si>
  <si>
    <t>jz_100_11</t>
  </si>
  <si>
    <t>jz_100_12</t>
  </si>
  <si>
    <t>jz_100_13</t>
  </si>
  <si>
    <t>jz_112_1</t>
  </si>
  <si>
    <t>jz_112_2</t>
  </si>
  <si>
    <t>jz_112_3</t>
  </si>
  <si>
    <t>jz_112_4</t>
  </si>
  <si>
    <t>jz_113_1</t>
  </si>
  <si>
    <t>jz_113_2</t>
  </si>
  <si>
    <t>jz_113_3</t>
  </si>
  <si>
    <t>jz_113_4</t>
  </si>
  <si>
    <t>jz_113_5</t>
  </si>
  <si>
    <t>jz_113_6</t>
  </si>
  <si>
    <t>jz_113_7</t>
  </si>
  <si>
    <t>jz_135_10</t>
  </si>
  <si>
    <t>jz_135_11</t>
  </si>
  <si>
    <t>jz_135_12</t>
  </si>
  <si>
    <t>jz_135_13</t>
  </si>
  <si>
    <t>jz_138_1</t>
  </si>
  <si>
    <t>jz_138_2</t>
  </si>
  <si>
    <t>jz_138_3</t>
  </si>
  <si>
    <t>jz_138_4</t>
  </si>
  <si>
    <t>requireItem</t>
  </si>
  <si>
    <t>requireItem2</t>
  </si>
  <si>
    <t>requireItem3</t>
  </si>
  <si>
    <t>item_001</t>
  </si>
  <si>
    <t>id</t>
  </si>
  <si>
    <t>建筑名</t>
  </si>
  <si>
    <t>等级</t>
  </si>
  <si>
    <t>最大值</t>
  </si>
  <si>
    <t>游客产出</t>
  </si>
  <si>
    <t>信息类型</t>
  </si>
  <si>
    <t>前提建筑1</t>
  </si>
  <si>
    <t>范围图片</t>
  </si>
  <si>
    <t>影响范围</t>
  </si>
  <si>
    <t>回收CD时间</t>
  </si>
  <si>
    <t>前提建筑1等级</t>
  </si>
  <si>
    <t>前提建筑2</t>
  </si>
  <si>
    <t>愉悦度需求</t>
  </si>
  <si>
    <t>金钱需求</t>
  </si>
  <si>
    <t>升级需求物品1</t>
  </si>
  <si>
    <t>升级需求1</t>
  </si>
  <si>
    <t>升级需求物品2</t>
  </si>
  <si>
    <t>升级需求2</t>
  </si>
  <si>
    <t>升级需求物品3</t>
  </si>
  <si>
    <t>升级需求3</t>
  </si>
  <si>
    <t>升级需求物品4</t>
  </si>
  <si>
    <t>升级需求4</t>
  </si>
  <si>
    <t>产出物品1</t>
  </si>
  <si>
    <t>产出1数值</t>
  </si>
  <si>
    <t>产出物品2</t>
  </si>
  <si>
    <t>产出2数值</t>
  </si>
  <si>
    <t>产出物品3</t>
  </si>
  <si>
    <t>产出数值3</t>
  </si>
  <si>
    <t>升级时间（单位：秒）</t>
  </si>
  <si>
    <t>作用描述</t>
  </si>
  <si>
    <t>作用数值</t>
  </si>
  <si>
    <t>分类</t>
  </si>
  <si>
    <t>维持人数需求</t>
  </si>
  <si>
    <t>文字描述</t>
  </si>
  <si>
    <t>string</t>
  </si>
  <si>
    <t>int</t>
  </si>
  <si>
    <t>A</t>
  </si>
  <si>
    <t>name</t>
  </si>
  <si>
    <t>level</t>
  </si>
  <si>
    <t>MaxCap</t>
  </si>
  <si>
    <t>GuestProduce</t>
  </si>
  <si>
    <t>infoType</t>
  </si>
  <si>
    <t>premiseBuild</t>
  </si>
  <si>
    <t>effectPic</t>
  </si>
  <si>
    <t>effectRange</t>
  </si>
  <si>
    <t>guestReduce</t>
  </si>
  <si>
    <t>sellTime</t>
  </si>
  <si>
    <t>premiseLevel</t>
  </si>
  <si>
    <t>premiseBuild2</t>
  </si>
  <si>
    <t>merriness</t>
  </si>
  <si>
    <t>requireGold</t>
  </si>
  <si>
    <t>require</t>
  </si>
  <si>
    <t>require2</t>
  </si>
  <si>
    <t>require3</t>
  </si>
  <si>
    <t>requireItem4</t>
  </si>
  <si>
    <t>require4</t>
  </si>
  <si>
    <t>produceItem</t>
  </si>
  <si>
    <t>produce</t>
  </si>
  <si>
    <t>produceItem2</t>
  </si>
  <si>
    <t>produce2</t>
  </si>
  <si>
    <t>produceItem3</t>
  </si>
  <si>
    <t>produce3</t>
  </si>
  <si>
    <t>time</t>
  </si>
  <si>
    <t>functionDescribe</t>
  </si>
  <si>
    <t>functionValues</t>
  </si>
  <si>
    <t>type</t>
  </si>
  <si>
    <t>personRequire</t>
  </si>
  <si>
    <t>description</t>
  </si>
  <si>
    <t>1-100</t>
  </si>
  <si>
    <t>0-100000</t>
  </si>
  <si>
    <t>0-100</t>
  </si>
  <si>
    <t>0</t>
  </si>
  <si>
    <t>0-10000000</t>
  </si>
  <si>
    <t>0-1000000</t>
  </si>
  <si>
    <t>0-100000000</t>
  </si>
  <si>
    <t>2*2</t>
  </si>
  <si>
    <t>00:30:00</t>
  </si>
  <si>
    <t>3*3</t>
  </si>
  <si>
    <t>4*4</t>
  </si>
  <si>
    <t>3*4</t>
  </si>
  <si>
    <t>愉悦度上升</t>
    <phoneticPr fontId="1" type="noConversion"/>
  </si>
  <si>
    <t>int</t>
    <phoneticPr fontId="1" type="noConversion"/>
  </si>
  <si>
    <t>A</t>
    <phoneticPr fontId="1" type="noConversion"/>
  </si>
  <si>
    <t>dependID</t>
    <phoneticPr fontId="1" type="noConversion"/>
  </si>
  <si>
    <t>string</t>
    <phoneticPr fontId="1" type="noConversion"/>
  </si>
  <si>
    <t>0</t>
    <phoneticPr fontId="1" type="noConversion"/>
  </si>
  <si>
    <t>jz_140_0</t>
    <phoneticPr fontId="1" type="noConversion"/>
  </si>
  <si>
    <t>游客降低</t>
    <phoneticPr fontId="1" type="noConversion"/>
  </si>
  <si>
    <t>建筑Spine资源名</t>
    <phoneticPr fontId="1" type="noConversion"/>
  </si>
  <si>
    <t>jz_112_0</t>
    <phoneticPr fontId="1" type="noConversion"/>
  </si>
  <si>
    <t>jz_114_4</t>
    <phoneticPr fontId="1" type="noConversion"/>
  </si>
  <si>
    <t>jz_138_0</t>
    <phoneticPr fontId="1" type="noConversion"/>
  </si>
  <si>
    <t>db_101_0</t>
    <phoneticPr fontId="1" type="noConversion"/>
  </si>
  <si>
    <t>db_103_0</t>
    <phoneticPr fontId="1" type="noConversion"/>
  </si>
  <si>
    <t>db_105_0</t>
    <phoneticPr fontId="1" type="noConversion"/>
  </si>
  <si>
    <t>db_100_0</t>
    <phoneticPr fontId="1" type="noConversion"/>
  </si>
  <si>
    <t>db_104_0</t>
    <phoneticPr fontId="1" type="noConversion"/>
  </si>
  <si>
    <t>jz_139_0</t>
    <phoneticPr fontId="1" type="noConversion"/>
  </si>
  <si>
    <t>jz_141_0</t>
    <phoneticPr fontId="1" type="noConversion"/>
  </si>
  <si>
    <t>jz_142_0</t>
    <phoneticPr fontId="1" type="noConversion"/>
  </si>
  <si>
    <t>jz_143_0</t>
    <phoneticPr fontId="1" type="noConversion"/>
  </si>
  <si>
    <t>建筑类型</t>
    <phoneticPr fontId="1" type="noConversion"/>
  </si>
  <si>
    <t>A</t>
    <phoneticPr fontId="1" type="noConversion"/>
  </si>
  <si>
    <t>A</t>
    <phoneticPr fontId="1" type="noConversion"/>
  </si>
  <si>
    <t>buildSpineRes</t>
    <phoneticPr fontId="1" type="noConversion"/>
  </si>
  <si>
    <t>buildKind</t>
    <phoneticPr fontId="1" type="noConversion"/>
  </si>
  <si>
    <t>happyIncrease</t>
    <phoneticPr fontId="1" type="noConversion"/>
  </si>
  <si>
    <t>0</t>
    <phoneticPr fontId="1" type="noConversion"/>
  </si>
  <si>
    <t>0</t>
    <phoneticPr fontId="1" type="noConversion"/>
  </si>
  <si>
    <t>building_jz_100_0</t>
  </si>
  <si>
    <t>jz_100_0</t>
    <phoneticPr fontId="1" type="noConversion"/>
  </si>
  <si>
    <t>building_jz_100_1</t>
  </si>
  <si>
    <t>building_jz_100_2</t>
  </si>
  <si>
    <t>building_jz_100_3</t>
  </si>
  <si>
    <t>jz_100_3</t>
    <phoneticPr fontId="1" type="noConversion"/>
  </si>
  <si>
    <t>building_jz_100_4</t>
  </si>
  <si>
    <t>building_jz_100_5</t>
  </si>
  <si>
    <t>building_jz_100_6</t>
  </si>
  <si>
    <t>building_jz_100_7</t>
  </si>
  <si>
    <t>building_jz_100_8</t>
  </si>
  <si>
    <t>building_jz_100_9</t>
  </si>
  <si>
    <t>building_jz_100_10</t>
  </si>
  <si>
    <t>jz_100_10</t>
    <phoneticPr fontId="1" type="noConversion"/>
  </si>
  <si>
    <t>building_jz_100_11</t>
  </si>
  <si>
    <t>building_jz_100_12</t>
  </si>
  <si>
    <t>building_jz_100_13</t>
  </si>
  <si>
    <t>building_jz_100_14</t>
  </si>
  <si>
    <t>building_jz_101_0</t>
  </si>
  <si>
    <t>building_jz_102_0</t>
  </si>
  <si>
    <t>building_jz_102_1</t>
  </si>
  <si>
    <t>building_jz_102_2</t>
  </si>
  <si>
    <t>building_jz_102_3</t>
  </si>
  <si>
    <t>building_jz_102_4</t>
  </si>
  <si>
    <t>building_jz_103_0</t>
  </si>
  <si>
    <t>building_jz_103_1</t>
  </si>
  <si>
    <t>building_jz_103_2</t>
  </si>
  <si>
    <t>building_jz_103_3</t>
  </si>
  <si>
    <t>building_jz_103_4</t>
  </si>
  <si>
    <t>building_jz_104_0</t>
  </si>
  <si>
    <t>building_jz_104_1</t>
  </si>
  <si>
    <t>building_jz_104_2</t>
  </si>
  <si>
    <t>building_jz_104_3</t>
  </si>
  <si>
    <t>building_jz_104_4</t>
  </si>
  <si>
    <t>building_jz_105_0</t>
  </si>
  <si>
    <t>building_jz_106_0</t>
  </si>
  <si>
    <t>building_jz_106_1</t>
  </si>
  <si>
    <t>building_jz_106_2</t>
  </si>
  <si>
    <t>building_jz_107_0</t>
  </si>
  <si>
    <t>building_jz_107_1</t>
  </si>
  <si>
    <t>building_jz_107_2</t>
  </si>
  <si>
    <t>building_jz_107_3</t>
  </si>
  <si>
    <t>building_jz_107_4</t>
  </si>
  <si>
    <t>building_jz_107_5</t>
  </si>
  <si>
    <t>building_jz_107_6</t>
  </si>
  <si>
    <t>building_jz_107_7</t>
  </si>
  <si>
    <t>building_jz_107_8</t>
  </si>
  <si>
    <t>building_jz_107_9</t>
  </si>
  <si>
    <t>building_jz_108_0</t>
  </si>
  <si>
    <t>building_jz_108_1</t>
  </si>
  <si>
    <t>building_jz_108_2</t>
  </si>
  <si>
    <t>building_jz_108_3</t>
  </si>
  <si>
    <t>building_jz_108_4</t>
  </si>
  <si>
    <t>building_jz_109_0</t>
  </si>
  <si>
    <t>building_jz_109_1</t>
  </si>
  <si>
    <t>building_jz_109_2</t>
  </si>
  <si>
    <t>building_jz_109_3</t>
  </si>
  <si>
    <t>building_jz_109_4</t>
  </si>
  <si>
    <t>building_jz_110_0</t>
  </si>
  <si>
    <t>jz_110_0</t>
    <phoneticPr fontId="1" type="noConversion"/>
  </si>
  <si>
    <t>building_jz_111_0</t>
  </si>
  <si>
    <t>building_jz_111_1</t>
  </si>
  <si>
    <t>building_jz_111_2</t>
  </si>
  <si>
    <t>building_jz_111_3</t>
  </si>
  <si>
    <t>building_jz_111_4</t>
  </si>
  <si>
    <t>building_jz_112_0</t>
  </si>
  <si>
    <t>building_jz_112_1</t>
  </si>
  <si>
    <t>building_jz_112_2</t>
  </si>
  <si>
    <t>building_jz_112_3</t>
  </si>
  <si>
    <t>building_jz_112_4</t>
  </si>
  <si>
    <t>building_jz_113_0</t>
  </si>
  <si>
    <t>jz_113_0</t>
    <phoneticPr fontId="1" type="noConversion"/>
  </si>
  <si>
    <t>building_jz_113_1</t>
  </si>
  <si>
    <t>building_jz_113_2</t>
  </si>
  <si>
    <t>building_jz_113_3</t>
  </si>
  <si>
    <t>building_jz_113_4</t>
  </si>
  <si>
    <t>building_jz_113_5</t>
  </si>
  <si>
    <t>building_jz_113_6</t>
  </si>
  <si>
    <t>building_jz_113_7</t>
  </si>
  <si>
    <t>building_jz_114_0</t>
  </si>
  <si>
    <t>building_jz_114_1</t>
  </si>
  <si>
    <t>building_jz_114_2</t>
  </si>
  <si>
    <t>building_jz_114_3</t>
  </si>
  <si>
    <t>jz_114_3</t>
    <phoneticPr fontId="1" type="noConversion"/>
  </si>
  <si>
    <t>building_jz_114_4</t>
  </si>
  <si>
    <t>building_jz_115_0</t>
  </si>
  <si>
    <t>building_jz_115_1</t>
  </si>
  <si>
    <t>building_jz_115_2</t>
  </si>
  <si>
    <t>building_jz_115_3</t>
  </si>
  <si>
    <t>building_jz_115_4</t>
  </si>
  <si>
    <t>building_jz_116_0</t>
  </si>
  <si>
    <t>building_jz_116_1</t>
  </si>
  <si>
    <t>building_jz_116_2</t>
  </si>
  <si>
    <t>building_jz_116_3</t>
  </si>
  <si>
    <t>building_jz_116_4</t>
  </si>
  <si>
    <t>building_jz_117_0</t>
  </si>
  <si>
    <t>building_jz_117_1</t>
  </si>
  <si>
    <t>building_jz_117_2</t>
  </si>
  <si>
    <t>building_jz_117_3</t>
  </si>
  <si>
    <t>building_jz_117_4</t>
  </si>
  <si>
    <t>building_jz_118_0</t>
  </si>
  <si>
    <t>building_jz_118_1</t>
  </si>
  <si>
    <t>building_jz_118_2</t>
  </si>
  <si>
    <t>building_jz_118_3</t>
  </si>
  <si>
    <t>building_jz_118_4</t>
  </si>
  <si>
    <t>building_jz_119_0</t>
  </si>
  <si>
    <t>building_jz_119_1</t>
  </si>
  <si>
    <t>building_jz_119_2</t>
  </si>
  <si>
    <t>building_jz_119_3</t>
  </si>
  <si>
    <t>building_jz_119_4</t>
  </si>
  <si>
    <t>building_jz_120_0</t>
  </si>
  <si>
    <t>building_jz_120_1</t>
  </si>
  <si>
    <t>building_jz_120_2</t>
  </si>
  <si>
    <t>building_jz_120_3</t>
  </si>
  <si>
    <t>building_jz_120_4</t>
  </si>
  <si>
    <t>building_jz_121_0</t>
  </si>
  <si>
    <t>building_jz_121_1</t>
  </si>
  <si>
    <t>building_jz_121_2</t>
  </si>
  <si>
    <t>building_jz_121_3</t>
  </si>
  <si>
    <t>building_jz_121_4</t>
  </si>
  <si>
    <t>building_jz_122_0</t>
  </si>
  <si>
    <t>building_jz_122_1</t>
  </si>
  <si>
    <t>building_jz_122_2</t>
  </si>
  <si>
    <t>building_jz_123_0</t>
  </si>
  <si>
    <t>building_jz_123_1</t>
  </si>
  <si>
    <t>building_jz_123_2</t>
  </si>
  <si>
    <t>building_jz_123_3</t>
  </si>
  <si>
    <t>building_jz_123_4</t>
  </si>
  <si>
    <t>building_jz_124_0</t>
  </si>
  <si>
    <t>building_jz_124_1</t>
  </si>
  <si>
    <t>building_jz_124_2</t>
  </si>
  <si>
    <t>building_jz_124_3</t>
  </si>
  <si>
    <t>building_jz_124_4</t>
  </si>
  <si>
    <t>building_jz_125_0</t>
  </si>
  <si>
    <t>building_jz_125_1</t>
  </si>
  <si>
    <t>building_jz_125_2</t>
  </si>
  <si>
    <t>building_jz_125_3</t>
  </si>
  <si>
    <t>building_jz_125_4</t>
  </si>
  <si>
    <t>building_jz_126_0</t>
  </si>
  <si>
    <t>building_jz_126_1</t>
  </si>
  <si>
    <t>building_jz_126_2</t>
  </si>
  <si>
    <t>building_jz_126_3</t>
  </si>
  <si>
    <t>building_jz_126_4</t>
  </si>
  <si>
    <t>building_jz_127_0</t>
  </si>
  <si>
    <t>building_jz_127_1</t>
  </si>
  <si>
    <t>building_jz_127_2</t>
  </si>
  <si>
    <t>building_jz_127_3</t>
  </si>
  <si>
    <t>building_jz_127_4</t>
  </si>
  <si>
    <t>building_jz_128_0</t>
  </si>
  <si>
    <t>building_jz_128_1</t>
  </si>
  <si>
    <t>building_jz_128_2</t>
  </si>
  <si>
    <t>building_jz_128_3</t>
  </si>
  <si>
    <t>building_jz_128_4</t>
  </si>
  <si>
    <t>building_jz_129_0</t>
  </si>
  <si>
    <t>building_jz_130_0</t>
  </si>
  <si>
    <t>building_jz_130_1</t>
  </si>
  <si>
    <t>building_jz_130_2</t>
  </si>
  <si>
    <t>building_jz_130_3</t>
  </si>
  <si>
    <t>building_jz_130_4</t>
  </si>
  <si>
    <t>building_jz_131_0</t>
  </si>
  <si>
    <t>building_jz_131_1</t>
  </si>
  <si>
    <t>building_jz_131_2</t>
  </si>
  <si>
    <t>building_jz_131_3</t>
  </si>
  <si>
    <t>building_jz_131_4</t>
  </si>
  <si>
    <t>building_jz_132_0</t>
  </si>
  <si>
    <t>building_jz_132_1</t>
  </si>
  <si>
    <t>building_jz_132_2</t>
  </si>
  <si>
    <t>building_jz_132_3</t>
  </si>
  <si>
    <t>building_jz_132_4</t>
  </si>
  <si>
    <t>building_jz_133_0</t>
  </si>
  <si>
    <t>building_jz_133_1</t>
  </si>
  <si>
    <t>building_jz_134_0</t>
  </si>
  <si>
    <t>building_jz_134_1</t>
  </si>
  <si>
    <t>building_jz_134_2</t>
  </si>
  <si>
    <t>building_jz_134_3</t>
  </si>
  <si>
    <t>building_jz_134_4</t>
  </si>
  <si>
    <t>building_jz_135_0</t>
  </si>
  <si>
    <t>building_jz_135_1</t>
  </si>
  <si>
    <t>building_jz_135_2</t>
  </si>
  <si>
    <t>building_jz_135_3</t>
  </si>
  <si>
    <t>building_jz_135_4</t>
  </si>
  <si>
    <t>building_jz_135_5</t>
  </si>
  <si>
    <t>building_jz_135_6</t>
  </si>
  <si>
    <t>building_jz_135_7</t>
  </si>
  <si>
    <t>building_jz_135_8</t>
  </si>
  <si>
    <t>building_jz_135_9</t>
  </si>
  <si>
    <t>building_jz_135_10</t>
  </si>
  <si>
    <t>building_jz_135_11</t>
  </si>
  <si>
    <t>building_jz_135_12</t>
  </si>
  <si>
    <t>building_jz_135_13</t>
  </si>
  <si>
    <t>building_jz_135_14</t>
  </si>
  <si>
    <t>building_jz_135_15</t>
  </si>
  <si>
    <t>building_jz_135_16</t>
  </si>
  <si>
    <t>building_jz_135_17</t>
  </si>
  <si>
    <t>building_jz_135_18</t>
  </si>
  <si>
    <t>building_jz_135_19</t>
  </si>
  <si>
    <t>building_jz_136_0</t>
  </si>
  <si>
    <t>building_jz_136_1</t>
  </si>
  <si>
    <t>building_jz_136_2</t>
  </si>
  <si>
    <t>building_jz_136_3</t>
  </si>
  <si>
    <t>building_jz_136_4</t>
  </si>
  <si>
    <t>building_jz_137_0</t>
  </si>
  <si>
    <t>building_jz_137_1</t>
  </si>
  <si>
    <t>building_jz_137_2</t>
  </si>
  <si>
    <t>building_jz_137_3</t>
  </si>
  <si>
    <t>building_jz_137_4</t>
  </si>
  <si>
    <t>building_jz_138_0</t>
  </si>
  <si>
    <t>building_jz_138_1</t>
  </si>
  <si>
    <t>building_jz_138_2</t>
  </si>
  <si>
    <t>building_jz_138_3</t>
  </si>
  <si>
    <t>building_jz_138_4</t>
  </si>
  <si>
    <t>building_jz_139_0</t>
  </si>
  <si>
    <t>building_jz_140_0</t>
  </si>
  <si>
    <t>0</t>
    <phoneticPr fontId="1" type="noConversion"/>
  </si>
  <si>
    <t>building_db_100_0</t>
  </si>
  <si>
    <t>building_db_101_0</t>
  </si>
  <si>
    <t>building_db_102_0</t>
  </si>
  <si>
    <t>db_102_0</t>
    <phoneticPr fontId="1" type="noConversion"/>
  </si>
  <si>
    <t>building_db_103_0</t>
  </si>
  <si>
    <t>building_db_104_0</t>
  </si>
  <si>
    <t>building_db_105_0</t>
  </si>
  <si>
    <t>building_db_106_0</t>
  </si>
  <si>
    <t>db_106_0</t>
    <phoneticPr fontId="1" type="noConversion"/>
  </si>
  <si>
    <t>building_jz_141_0</t>
  </si>
  <si>
    <t>building_jz_142_0</t>
  </si>
  <si>
    <t>building_jz_143_0</t>
  </si>
  <si>
    <t>0-100</t>
    <phoneticPr fontId="1" type="noConversion"/>
  </si>
  <si>
    <t>建筑网格信息</t>
    <phoneticPr fontId="1" type="noConversion"/>
  </si>
  <si>
    <t>string</t>
    <phoneticPr fontId="1" type="noConversion"/>
  </si>
  <si>
    <t>A</t>
    <phoneticPr fontId="1" type="noConversion"/>
  </si>
  <si>
    <t>buildGridInfo</t>
    <phoneticPr fontId="1" type="noConversion"/>
  </si>
  <si>
    <t>0</t>
    <phoneticPr fontId="1" type="noConversion"/>
  </si>
  <si>
    <t>4,4</t>
    <phoneticPr fontId="1" type="noConversion"/>
  </si>
  <si>
    <t>icon图片</t>
    <phoneticPr fontId="1" type="noConversion"/>
  </si>
  <si>
    <t>iconPic</t>
    <phoneticPr fontId="1" type="noConversion"/>
  </si>
  <si>
    <t>icon_jz_100_14</t>
  </si>
  <si>
    <t>icon_jz_101_0</t>
  </si>
  <si>
    <t>icon_jz_102_4</t>
  </si>
  <si>
    <t>icon_jz_103_4</t>
  </si>
  <si>
    <t>icon_jz_104_4</t>
  </si>
  <si>
    <t>icon_jz_105_0</t>
  </si>
  <si>
    <t>icon_jz_106_2</t>
  </si>
  <si>
    <t>icon_jz_107_9</t>
  </si>
  <si>
    <t>icon_jz_108_4</t>
  </si>
  <si>
    <t>icon_jz_109_4</t>
  </si>
  <si>
    <t>icon_jz_110_0</t>
  </si>
  <si>
    <t>icon_jz_111_4</t>
  </si>
  <si>
    <t>icon_jz_112_4</t>
  </si>
  <si>
    <t>icon_jz_113_7</t>
  </si>
  <si>
    <t>icon_jz_114_4</t>
  </si>
  <si>
    <t>icon_jz_115_4</t>
  </si>
  <si>
    <t>icon_jz_116_4</t>
  </si>
  <si>
    <t>icon_jz_117_4</t>
  </si>
  <si>
    <t>icon_jz_118_4</t>
  </si>
  <si>
    <t>icon_jz_119_4</t>
  </si>
  <si>
    <t>icon_jz_120_4</t>
  </si>
  <si>
    <t>icon_jz_121_4</t>
  </si>
  <si>
    <t>icon_jz_122_2</t>
  </si>
  <si>
    <t>icon_jz_123_4</t>
  </si>
  <si>
    <t>icon_jz_124_4</t>
  </si>
  <si>
    <t>icon_jz_125_4</t>
  </si>
  <si>
    <t>icon_jz_126_4</t>
  </si>
  <si>
    <t>icon_jz_127_4</t>
  </si>
  <si>
    <t>icon_jz_128_4</t>
  </si>
  <si>
    <t>icon_jz_129_0</t>
  </si>
  <si>
    <t>icon_jz_130_4</t>
  </si>
  <si>
    <t>icon_jz_131_4</t>
  </si>
  <si>
    <t>icon_jz_132_4</t>
  </si>
  <si>
    <t>icon_jz_133_1</t>
  </si>
  <si>
    <t>icon_jz_134_4</t>
  </si>
  <si>
    <t>icon_jz_135_19</t>
  </si>
  <si>
    <t>icon_jz_136_4</t>
  </si>
  <si>
    <t>icon_jz_137_4</t>
  </si>
  <si>
    <t>icon_jz_138_4</t>
  </si>
  <si>
    <t>icon_jz_139_0</t>
  </si>
  <si>
    <t>icon_jz_140_0</t>
  </si>
  <si>
    <t>icon_db_100_0</t>
  </si>
  <si>
    <t>icon_db_101_0</t>
  </si>
  <si>
    <t>icon_db_102_0</t>
  </si>
  <si>
    <t>icon_db_103_0</t>
  </si>
  <si>
    <t>icon_db_104_0</t>
  </si>
  <si>
    <t>icon_db_105_0</t>
  </si>
  <si>
    <t>icon_db_106_0</t>
  </si>
  <si>
    <t>int</t>
    <phoneticPr fontId="1" type="noConversion"/>
  </si>
  <si>
    <t>金币</t>
    <phoneticPr fontId="1" type="noConversion"/>
  </si>
  <si>
    <t>gold</t>
    <phoneticPr fontId="1" type="noConversion"/>
  </si>
  <si>
    <t>初始建筑</t>
    <phoneticPr fontId="1" type="noConversion"/>
  </si>
  <si>
    <t>initBuild</t>
    <phoneticPr fontId="1" type="noConversion"/>
  </si>
  <si>
    <t>游客数量</t>
    <phoneticPr fontId="1" type="noConversion"/>
  </si>
  <si>
    <t>guest</t>
    <phoneticPr fontId="1" type="noConversion"/>
  </si>
  <si>
    <t>0-100000</t>
    <phoneticPr fontId="1" type="noConversion"/>
  </si>
  <si>
    <t>0-100000</t>
    <phoneticPr fontId="1" type="noConversion"/>
  </si>
  <si>
    <t>0-1000</t>
    <phoneticPr fontId="1" type="noConversion"/>
  </si>
  <si>
    <t>编号</t>
    <phoneticPr fontId="1" type="noConversion"/>
  </si>
  <si>
    <t>int</t>
    <phoneticPr fontId="1" type="noConversion"/>
  </si>
  <si>
    <t>A</t>
    <phoneticPr fontId="1" type="noConversion"/>
  </si>
  <si>
    <t>id</t>
    <phoneticPr fontId="1" type="noConversion"/>
  </si>
  <si>
    <t>0-10000</t>
    <phoneticPr fontId="1" type="noConversion"/>
  </si>
  <si>
    <t>1-100</t>
    <phoneticPr fontId="1" type="noConversion"/>
  </si>
  <si>
    <t>钻石</t>
    <phoneticPr fontId="1" type="noConversion"/>
  </si>
  <si>
    <t>gem</t>
    <phoneticPr fontId="1" type="noConversion"/>
  </si>
  <si>
    <t>1-2;3-4;5-6</t>
    <phoneticPr fontId="1" type="noConversion"/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</si>
</sst>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0"/>
      <color theme="1"/>
      <name val="幼圆"/>
      <family val="3"/>
      <charset val="134"/>
    </font>
    <font>
      <sz val="10"/>
      <color indexed="8"/>
      <name val="幼圆"/>
      <family val="3"/>
      <charset val="134"/>
    </font>
    <font>
      <b/>
      <sz val="10"/>
      <color indexed="8"/>
      <name val="幼圆"/>
      <family val="3"/>
      <charset val="134"/>
    </font>
    <font>
      <sz val="11"/>
      <color indexed="16"/>
      <name val="幼圆"/>
      <family val="3"/>
      <charset val="134"/>
    </font>
    <font>
      <sz val="11"/>
      <color rgb="FF9C0006"/>
      <name val="幼圆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3" fillId="0" borderId="0" xfId="0" applyFont="1"/>
    <xf numFmtId="0" fontId="4" fillId="0" borderId="0" xfId="0" applyFont="1" applyAlignment="1"/>
    <xf numFmtId="49" fontId="4" fillId="0" borderId="0" xfId="0" applyNumberFormat="1" applyFont="1" applyAlignment="1"/>
    <xf numFmtId="0" fontId="5" fillId="0" borderId="0" xfId="0" applyFont="1" applyAlignment="1"/>
    <xf numFmtId="0" fontId="0" fillId="0" borderId="0" xfId="0" applyAlignment="1"/>
    <xf numFmtId="0" fontId="4" fillId="0" borderId="0" xfId="0" applyFont="1" applyAlignment="1">
      <alignment horizontal="right"/>
    </xf>
    <xf numFmtId="9" fontId="4" fillId="0" borderId="0" xfId="0" applyNumberFormat="1" applyFont="1" applyAlignment="1"/>
    <xf numFmtId="0" fontId="6" fillId="2" borderId="0" xfId="1" applyFont="1" applyAlignment="1"/>
    <xf numFmtId="0" fontId="0" fillId="0" borderId="0" xfId="0" applyNumberFormat="1" applyFont="1" applyFill="1" applyBorder="1" applyAlignment="1" applyProtection="1"/>
    <xf numFmtId="0" fontId="7" fillId="2" borderId="0" xfId="1" applyFont="1" applyAlignment="1"/>
  </cellXfs>
  <cellStyles count="2">
    <cellStyle name="差" xfId="1" builtinId="27"/>
    <cellStyle name="常规" xfId="0" builtinId="0"/>
  </cellStyles>
  <dxfs count="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22"/>
  <sheetViews>
    <sheetView workbookViewId="0">
      <pane ySplit="1" topLeftCell="A2" activePane="bottomLeft" state="frozen"/>
      <selection pane="bottomLeft" activeCell="D5" sqref="D5"/>
    </sheetView>
  </sheetViews>
  <sheetFormatPr defaultRowHeight="13.5"/>
  <cols>
    <col min="1" max="2" width="14.75" customWidth="1"/>
    <col min="3" max="3" width="13.625" customWidth="1"/>
    <col min="6" max="6" width="15.125" bestFit="1" customWidth="1"/>
    <col min="7" max="9" width="15.125" customWidth="1"/>
    <col min="10" max="15" width="14.875" customWidth="1"/>
    <col min="16" max="16" width="14.375" customWidth="1"/>
    <col min="17" max="17" width="14.5" customWidth="1"/>
    <col min="19" max="19" width="20.375" customWidth="1"/>
    <col min="20" max="20" width="13.125" customWidth="1"/>
    <col min="21" max="21" width="14.5" customWidth="1"/>
    <col min="22" max="22" width="13.125" bestFit="1" customWidth="1"/>
    <col min="34" max="34" width="22.875" customWidth="1"/>
    <col min="35" max="35" width="16.125" bestFit="1" customWidth="1"/>
    <col min="36" max="36" width="14.125" bestFit="1" customWidth="1"/>
    <col min="38" max="38" width="16.5" customWidth="1"/>
    <col min="39" max="39" width="15.75" customWidth="1"/>
    <col min="40" max="40" width="15" bestFit="1" customWidth="1"/>
  </cols>
  <sheetData>
    <row r="1" spans="1:41" s="1" customFormat="1" ht="12">
      <c r="A1" s="2" t="s">
        <v>200</v>
      </c>
      <c r="B1" s="2" t="s">
        <v>283</v>
      </c>
      <c r="C1" s="2" t="s">
        <v>201</v>
      </c>
      <c r="D1" s="2" t="s">
        <v>202</v>
      </c>
      <c r="E1" s="3" t="s">
        <v>203</v>
      </c>
      <c r="F1" s="3" t="s">
        <v>204</v>
      </c>
      <c r="G1" s="3" t="s">
        <v>536</v>
      </c>
      <c r="H1" s="3" t="s">
        <v>205</v>
      </c>
      <c r="I1" s="3" t="s">
        <v>288</v>
      </c>
      <c r="J1" s="3" t="s">
        <v>301</v>
      </c>
      <c r="K1" s="3" t="s">
        <v>206</v>
      </c>
      <c r="L1" s="4" t="s">
        <v>207</v>
      </c>
      <c r="M1" s="3" t="s">
        <v>208</v>
      </c>
      <c r="N1" s="2" t="s">
        <v>287</v>
      </c>
      <c r="O1" s="2" t="s">
        <v>280</v>
      </c>
      <c r="P1" s="2" t="s">
        <v>209</v>
      </c>
      <c r="Q1" s="2" t="s">
        <v>210</v>
      </c>
      <c r="R1" s="2" t="s">
        <v>211</v>
      </c>
      <c r="S1" s="2" t="s">
        <v>212</v>
      </c>
      <c r="T1" s="2" t="s">
        <v>213</v>
      </c>
      <c r="U1" s="2" t="s">
        <v>214</v>
      </c>
      <c r="V1" s="2" t="s">
        <v>215</v>
      </c>
      <c r="W1" s="2" t="s">
        <v>216</v>
      </c>
      <c r="X1" s="2" t="s">
        <v>217</v>
      </c>
      <c r="Y1" s="2" t="s">
        <v>218</v>
      </c>
      <c r="Z1" s="2" t="s">
        <v>219</v>
      </c>
      <c r="AA1" s="2" t="s">
        <v>220</v>
      </c>
      <c r="AB1" s="2" t="s">
        <v>221</v>
      </c>
      <c r="AC1" s="2" t="s">
        <v>222</v>
      </c>
      <c r="AD1" s="2" t="s">
        <v>223</v>
      </c>
      <c r="AE1" s="2" t="s">
        <v>224</v>
      </c>
      <c r="AF1" s="2" t="s">
        <v>225</v>
      </c>
      <c r="AG1" s="2" t="s">
        <v>226</v>
      </c>
      <c r="AH1" s="2" t="s">
        <v>227</v>
      </c>
      <c r="AI1" s="2" t="s">
        <v>228</v>
      </c>
      <c r="AJ1" s="2" t="s">
        <v>229</v>
      </c>
      <c r="AK1" s="2" t="s">
        <v>230</v>
      </c>
      <c r="AL1" s="2" t="s">
        <v>231</v>
      </c>
      <c r="AM1" s="2" t="s">
        <v>232</v>
      </c>
      <c r="AN1" s="2" t="s">
        <v>542</v>
      </c>
      <c r="AO1" s="2" t="s">
        <v>233</v>
      </c>
    </row>
    <row r="2" spans="1:41" s="1" customFormat="1" ht="12">
      <c r="A2" s="2" t="s">
        <v>281</v>
      </c>
      <c r="B2" s="2" t="s">
        <v>281</v>
      </c>
      <c r="C2" s="2" t="s">
        <v>234</v>
      </c>
      <c r="D2" s="2" t="s">
        <v>235</v>
      </c>
      <c r="E2" s="3" t="s">
        <v>235</v>
      </c>
      <c r="F2" s="3" t="s">
        <v>235</v>
      </c>
      <c r="G2" s="3" t="s">
        <v>537</v>
      </c>
      <c r="H2" s="3" t="s">
        <v>235</v>
      </c>
      <c r="I2" s="3" t="s">
        <v>284</v>
      </c>
      <c r="J2" s="3" t="s">
        <v>284</v>
      </c>
      <c r="K2" s="3" t="s">
        <v>592</v>
      </c>
      <c r="L2" s="3" t="s">
        <v>234</v>
      </c>
      <c r="M2" s="3" t="s">
        <v>234</v>
      </c>
      <c r="N2" s="2" t="s">
        <v>234</v>
      </c>
      <c r="O2" s="2" t="s">
        <v>281</v>
      </c>
      <c r="P2" s="2" t="s">
        <v>234</v>
      </c>
      <c r="Q2" s="2" t="s">
        <v>235</v>
      </c>
      <c r="R2" s="2" t="s">
        <v>234</v>
      </c>
      <c r="S2" s="2" t="s">
        <v>235</v>
      </c>
      <c r="T2" s="2" t="s">
        <v>235</v>
      </c>
      <c r="U2" s="2" t="s">
        <v>235</v>
      </c>
      <c r="V2" s="2" t="s">
        <v>235</v>
      </c>
      <c r="W2" s="2" t="s">
        <v>235</v>
      </c>
      <c r="X2" s="2" t="s">
        <v>235</v>
      </c>
      <c r="Y2" s="2" t="s">
        <v>235</v>
      </c>
      <c r="Z2" s="2" t="s">
        <v>235</v>
      </c>
      <c r="AA2" s="2" t="s">
        <v>235</v>
      </c>
      <c r="AB2" s="2" t="s">
        <v>235</v>
      </c>
      <c r="AC2" s="2" t="s">
        <v>234</v>
      </c>
      <c r="AD2" s="2" t="s">
        <v>235</v>
      </c>
      <c r="AE2" s="2" t="s">
        <v>235</v>
      </c>
      <c r="AF2" s="2" t="s">
        <v>235</v>
      </c>
      <c r="AG2" s="2" t="s">
        <v>235</v>
      </c>
      <c r="AH2" s="2" t="s">
        <v>235</v>
      </c>
      <c r="AI2" s="2" t="s">
        <v>235</v>
      </c>
      <c r="AJ2" s="2" t="s">
        <v>234</v>
      </c>
      <c r="AK2" s="2" t="s">
        <v>235</v>
      </c>
      <c r="AL2" s="2" t="s">
        <v>234</v>
      </c>
      <c r="AM2" s="2" t="s">
        <v>234</v>
      </c>
      <c r="AN2" s="2" t="s">
        <v>234</v>
      </c>
      <c r="AO2" s="2" t="s">
        <v>234</v>
      </c>
    </row>
    <row r="3" spans="1:41" s="1" customFormat="1" ht="12">
      <c r="A3" s="2" t="s">
        <v>236</v>
      </c>
      <c r="B3" s="2" t="s">
        <v>302</v>
      </c>
      <c r="C3" s="2" t="s">
        <v>236</v>
      </c>
      <c r="D3" s="2" t="s">
        <v>236</v>
      </c>
      <c r="E3" s="3" t="s">
        <v>236</v>
      </c>
      <c r="F3" s="3" t="s">
        <v>236</v>
      </c>
      <c r="G3" s="3" t="s">
        <v>538</v>
      </c>
      <c r="H3" s="3" t="s">
        <v>236</v>
      </c>
      <c r="I3" s="3" t="s">
        <v>302</v>
      </c>
      <c r="J3" s="3" t="s">
        <v>303</v>
      </c>
      <c r="K3" s="3" t="s">
        <v>236</v>
      </c>
      <c r="L3" s="3" t="s">
        <v>236</v>
      </c>
      <c r="M3" s="3" t="s">
        <v>236</v>
      </c>
      <c r="N3" s="2" t="s">
        <v>236</v>
      </c>
      <c r="O3" s="2" t="s">
        <v>282</v>
      </c>
      <c r="P3" s="2" t="s">
        <v>236</v>
      </c>
      <c r="Q3" s="2" t="s">
        <v>236</v>
      </c>
      <c r="R3" s="2" t="s">
        <v>236</v>
      </c>
      <c r="S3" s="2" t="s">
        <v>236</v>
      </c>
      <c r="T3" s="2" t="s">
        <v>236</v>
      </c>
      <c r="U3" s="2" t="s">
        <v>236</v>
      </c>
      <c r="V3" s="2" t="s">
        <v>236</v>
      </c>
      <c r="W3" s="2" t="s">
        <v>236</v>
      </c>
      <c r="X3" s="2" t="s">
        <v>236</v>
      </c>
      <c r="Y3" s="2" t="s">
        <v>236</v>
      </c>
      <c r="Z3" s="2" t="s">
        <v>236</v>
      </c>
      <c r="AA3" s="2" t="s">
        <v>236</v>
      </c>
      <c r="AB3" s="2" t="s">
        <v>236</v>
      </c>
      <c r="AC3" s="2" t="s">
        <v>236</v>
      </c>
      <c r="AD3" s="2" t="s">
        <v>236</v>
      </c>
      <c r="AE3" s="2" t="s">
        <v>236</v>
      </c>
      <c r="AF3" s="2" t="s">
        <v>236</v>
      </c>
      <c r="AG3" s="2" t="s">
        <v>236</v>
      </c>
      <c r="AH3" s="2" t="s">
        <v>236</v>
      </c>
      <c r="AI3" s="2" t="s">
        <v>236</v>
      </c>
      <c r="AJ3" s="2" t="s">
        <v>236</v>
      </c>
      <c r="AK3" s="2" t="s">
        <v>236</v>
      </c>
      <c r="AL3" s="2" t="s">
        <v>236</v>
      </c>
      <c r="AM3" s="2" t="s">
        <v>236</v>
      </c>
      <c r="AN3" s="2" t="s">
        <v>236</v>
      </c>
      <c r="AO3" s="2" t="s">
        <v>236</v>
      </c>
    </row>
    <row r="4" spans="1:41" s="1" customFormat="1" ht="12">
      <c r="A4" s="2" t="s">
        <v>200</v>
      </c>
      <c r="B4" s="2" t="s">
        <v>283</v>
      </c>
      <c r="C4" s="2" t="s">
        <v>237</v>
      </c>
      <c r="D4" s="2" t="s">
        <v>238</v>
      </c>
      <c r="E4" s="3" t="s">
        <v>239</v>
      </c>
      <c r="F4" s="3" t="s">
        <v>240</v>
      </c>
      <c r="G4" s="3" t="s">
        <v>539</v>
      </c>
      <c r="H4" s="3" t="s">
        <v>241</v>
      </c>
      <c r="I4" s="3" t="s">
        <v>304</v>
      </c>
      <c r="J4" s="3" t="s">
        <v>305</v>
      </c>
      <c r="K4" s="3" t="s">
        <v>242</v>
      </c>
      <c r="L4" s="3" t="s">
        <v>243</v>
      </c>
      <c r="M4" s="3" t="s">
        <v>244</v>
      </c>
      <c r="N4" s="2" t="s">
        <v>245</v>
      </c>
      <c r="O4" s="2" t="s">
        <v>306</v>
      </c>
      <c r="P4" s="2" t="s">
        <v>246</v>
      </c>
      <c r="Q4" s="2" t="s">
        <v>247</v>
      </c>
      <c r="R4" s="2" t="s">
        <v>248</v>
      </c>
      <c r="S4" s="2" t="s">
        <v>249</v>
      </c>
      <c r="T4" s="2" t="s">
        <v>250</v>
      </c>
      <c r="U4" s="2" t="s">
        <v>196</v>
      </c>
      <c r="V4" s="2" t="s">
        <v>251</v>
      </c>
      <c r="W4" s="2" t="s">
        <v>197</v>
      </c>
      <c r="X4" s="2" t="s">
        <v>252</v>
      </c>
      <c r="Y4" s="2" t="s">
        <v>198</v>
      </c>
      <c r="Z4" s="2" t="s">
        <v>253</v>
      </c>
      <c r="AA4" s="2" t="s">
        <v>254</v>
      </c>
      <c r="AB4" s="2" t="s">
        <v>255</v>
      </c>
      <c r="AC4" s="2" t="s">
        <v>256</v>
      </c>
      <c r="AD4" s="2" t="s">
        <v>257</v>
      </c>
      <c r="AE4" s="2" t="s">
        <v>258</v>
      </c>
      <c r="AF4" s="2" t="s">
        <v>259</v>
      </c>
      <c r="AG4" s="2" t="s">
        <v>260</v>
      </c>
      <c r="AH4" s="2" t="s">
        <v>261</v>
      </c>
      <c r="AI4" s="2" t="s">
        <v>262</v>
      </c>
      <c r="AJ4" s="2" t="s">
        <v>263</v>
      </c>
      <c r="AK4" s="2" t="s">
        <v>264</v>
      </c>
      <c r="AL4" s="2" t="s">
        <v>265</v>
      </c>
      <c r="AM4" s="2" t="s">
        <v>266</v>
      </c>
      <c r="AN4" s="2" t="s">
        <v>543</v>
      </c>
      <c r="AO4" s="2" t="s">
        <v>267</v>
      </c>
    </row>
    <row r="5" spans="1:41" s="1" customFormat="1" ht="12">
      <c r="A5" s="2" t="s">
        <v>600</v>
      </c>
      <c r="B5" s="2" t="s">
        <v>600</v>
      </c>
      <c r="C5" s="2">
        <v>0</v>
      </c>
      <c r="D5" s="2" t="s">
        <v>607</v>
      </c>
      <c r="E5" s="3" t="s">
        <v>268</v>
      </c>
      <c r="F5" s="3" t="s">
        <v>269</v>
      </c>
      <c r="G5" s="3" t="s">
        <v>540</v>
      </c>
      <c r="H5" s="3" t="s">
        <v>270</v>
      </c>
      <c r="I5" s="3" t="s">
        <v>307</v>
      </c>
      <c r="J5" s="3" t="s">
        <v>308</v>
      </c>
      <c r="K5" s="3" t="s">
        <v>601</v>
      </c>
      <c r="L5" s="3" t="s">
        <v>271</v>
      </c>
      <c r="M5" s="3" t="s">
        <v>271</v>
      </c>
      <c r="N5" s="2">
        <v>0</v>
      </c>
      <c r="O5" s="2" t="s">
        <v>535</v>
      </c>
      <c r="P5" s="2">
        <v>0</v>
      </c>
      <c r="Q5" s="2" t="s">
        <v>270</v>
      </c>
      <c r="R5" s="2">
        <v>0</v>
      </c>
      <c r="S5" s="2" t="s">
        <v>272</v>
      </c>
      <c r="T5" s="2" t="s">
        <v>272</v>
      </c>
      <c r="U5" s="2" t="s">
        <v>273</v>
      </c>
      <c r="V5" s="2" t="s">
        <v>273</v>
      </c>
      <c r="W5" s="2" t="s">
        <v>273</v>
      </c>
      <c r="X5" s="2" t="s">
        <v>272</v>
      </c>
      <c r="Y5" s="2" t="s">
        <v>273</v>
      </c>
      <c r="Z5" s="2" t="s">
        <v>273</v>
      </c>
      <c r="AA5" s="2" t="s">
        <v>273</v>
      </c>
      <c r="AB5" s="2" t="s">
        <v>273</v>
      </c>
      <c r="AC5" s="2"/>
      <c r="AD5" s="2" t="s">
        <v>273</v>
      </c>
      <c r="AE5" s="2" t="s">
        <v>273</v>
      </c>
      <c r="AF5" s="2" t="s">
        <v>273</v>
      </c>
      <c r="AG5" s="2" t="s">
        <v>273</v>
      </c>
      <c r="AH5" s="2" t="s">
        <v>269</v>
      </c>
      <c r="AI5" s="2" t="s">
        <v>274</v>
      </c>
      <c r="AJ5" s="2">
        <v>0</v>
      </c>
      <c r="AK5" s="2" t="s">
        <v>274</v>
      </c>
      <c r="AL5" s="2">
        <v>0</v>
      </c>
      <c r="AM5" s="2">
        <v>0</v>
      </c>
      <c r="AN5" s="2">
        <v>0</v>
      </c>
      <c r="AO5" s="2">
        <v>0</v>
      </c>
    </row>
    <row r="6" spans="1:41">
      <c r="A6" s="2">
        <v>1</v>
      </c>
      <c r="B6" s="2">
        <v>1</v>
      </c>
      <c r="C6" s="1" t="s">
        <v>309</v>
      </c>
      <c r="D6" s="2">
        <v>1</v>
      </c>
      <c r="E6" s="2">
        <v>1</v>
      </c>
      <c r="F6" s="2">
        <f t="shared" ref="F6:F21" si="0">IF(E6="默认",0,)</f>
        <v>0</v>
      </c>
      <c r="G6" s="2" t="s">
        <v>541</v>
      </c>
      <c r="H6" s="2">
        <v>1</v>
      </c>
      <c r="I6" s="1" t="s">
        <v>310</v>
      </c>
      <c r="J6" s="1">
        <v>1</v>
      </c>
      <c r="K6" s="2">
        <v>0</v>
      </c>
      <c r="L6" s="3" t="s">
        <v>271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5">
        <v>0</v>
      </c>
      <c r="AN6" s="2" t="s">
        <v>544</v>
      </c>
      <c r="AO6" s="2">
        <v>0</v>
      </c>
    </row>
    <row r="7" spans="1:41">
      <c r="A7" s="2">
        <v>2</v>
      </c>
      <c r="B7" s="2">
        <v>1</v>
      </c>
      <c r="C7" s="1" t="s">
        <v>311</v>
      </c>
      <c r="D7" s="2">
        <v>2</v>
      </c>
      <c r="E7" s="2">
        <v>1</v>
      </c>
      <c r="F7" s="2">
        <f t="shared" si="0"/>
        <v>0</v>
      </c>
      <c r="G7" s="2" t="s">
        <v>541</v>
      </c>
      <c r="H7" s="2">
        <v>1</v>
      </c>
      <c r="I7" s="1" t="s">
        <v>0</v>
      </c>
      <c r="J7" s="1">
        <v>1</v>
      </c>
      <c r="K7" s="2">
        <f t="shared" ref="K7:K20" si="1">A6</f>
        <v>1</v>
      </c>
      <c r="L7" s="3" t="s">
        <v>271</v>
      </c>
      <c r="M7" s="2">
        <v>0</v>
      </c>
      <c r="N7" s="2">
        <v>0</v>
      </c>
      <c r="O7" s="2">
        <v>0</v>
      </c>
      <c r="P7" s="2">
        <v>0</v>
      </c>
      <c r="Q7" s="2">
        <v>1</v>
      </c>
      <c r="R7" s="2">
        <v>0</v>
      </c>
      <c r="S7" s="2">
        <v>30</v>
      </c>
      <c r="T7" s="2">
        <v>500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120</v>
      </c>
      <c r="AJ7" s="2">
        <v>0</v>
      </c>
      <c r="AK7" s="2">
        <v>0</v>
      </c>
      <c r="AL7" s="2">
        <v>0</v>
      </c>
      <c r="AM7" s="5">
        <v>0</v>
      </c>
      <c r="AN7" s="2" t="s">
        <v>544</v>
      </c>
      <c r="AO7" s="2">
        <v>0</v>
      </c>
    </row>
    <row r="8" spans="1:41">
      <c r="A8" s="2">
        <v>3</v>
      </c>
      <c r="B8" s="2">
        <v>1</v>
      </c>
      <c r="C8" s="1" t="s">
        <v>312</v>
      </c>
      <c r="D8" s="2">
        <v>3</v>
      </c>
      <c r="E8" s="2">
        <v>1</v>
      </c>
      <c r="F8" s="2">
        <f t="shared" si="0"/>
        <v>0</v>
      </c>
      <c r="G8" s="2" t="s">
        <v>541</v>
      </c>
      <c r="H8" s="2">
        <v>1</v>
      </c>
      <c r="I8" s="1" t="s">
        <v>1</v>
      </c>
      <c r="J8" s="1">
        <v>1</v>
      </c>
      <c r="K8" s="2">
        <f t="shared" si="1"/>
        <v>2</v>
      </c>
      <c r="L8" s="3" t="s">
        <v>271</v>
      </c>
      <c r="M8" s="2">
        <v>0</v>
      </c>
      <c r="N8" s="2">
        <v>0</v>
      </c>
      <c r="O8" s="2">
        <v>0</v>
      </c>
      <c r="P8" s="2">
        <v>0</v>
      </c>
      <c r="Q8" s="2">
        <v>2</v>
      </c>
      <c r="R8" s="2">
        <v>0</v>
      </c>
      <c r="S8" s="2">
        <f t="shared" ref="S8:S20" si="2">MROUND(S7*1.8,50)</f>
        <v>50</v>
      </c>
      <c r="T8" s="2">
        <f t="shared" ref="T8:T20" si="3">MROUND(ROUND(T7*1.6,0)*(100+10%*Q8)%,30)</f>
        <v>810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f t="shared" ref="AI8:AI14" si="4">MROUND(ROUND(AI7*2,0),60)</f>
        <v>240</v>
      </c>
      <c r="AJ8" s="2">
        <v>0</v>
      </c>
      <c r="AK8" s="2">
        <v>0</v>
      </c>
      <c r="AL8" s="2">
        <v>0</v>
      </c>
      <c r="AM8" s="5">
        <v>0</v>
      </c>
      <c r="AN8" s="2" t="s">
        <v>544</v>
      </c>
      <c r="AO8" s="2">
        <v>0</v>
      </c>
    </row>
    <row r="9" spans="1:41">
      <c r="A9" s="2">
        <v>4</v>
      </c>
      <c r="B9" s="2">
        <v>1</v>
      </c>
      <c r="C9" s="1" t="s">
        <v>313</v>
      </c>
      <c r="D9" s="2">
        <v>4</v>
      </c>
      <c r="E9" s="2">
        <v>1</v>
      </c>
      <c r="F9" s="2">
        <f t="shared" si="0"/>
        <v>0</v>
      </c>
      <c r="G9" s="2" t="s">
        <v>541</v>
      </c>
      <c r="H9" s="2">
        <v>1</v>
      </c>
      <c r="I9" s="1" t="s">
        <v>314</v>
      </c>
      <c r="J9" s="1">
        <v>1</v>
      </c>
      <c r="K9" s="2">
        <f t="shared" si="1"/>
        <v>3</v>
      </c>
      <c r="L9" s="3" t="s">
        <v>271</v>
      </c>
      <c r="M9" s="2">
        <v>0</v>
      </c>
      <c r="N9" s="2">
        <v>0</v>
      </c>
      <c r="O9" s="2">
        <v>0</v>
      </c>
      <c r="P9" s="2">
        <v>0</v>
      </c>
      <c r="Q9" s="2">
        <v>3</v>
      </c>
      <c r="R9" s="2">
        <v>0</v>
      </c>
      <c r="S9" s="2">
        <f t="shared" si="2"/>
        <v>100</v>
      </c>
      <c r="T9" s="2">
        <f t="shared" si="3"/>
        <v>1290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f t="shared" si="4"/>
        <v>480</v>
      </c>
      <c r="AJ9" s="2">
        <v>0</v>
      </c>
      <c r="AK9" s="2">
        <v>0</v>
      </c>
      <c r="AL9" s="2">
        <v>0</v>
      </c>
      <c r="AM9" s="5">
        <v>0</v>
      </c>
      <c r="AN9" s="2" t="s">
        <v>544</v>
      </c>
      <c r="AO9" s="2">
        <v>0</v>
      </c>
    </row>
    <row r="10" spans="1:41">
      <c r="A10" s="2">
        <v>5</v>
      </c>
      <c r="B10" s="2">
        <v>1</v>
      </c>
      <c r="C10" s="1" t="s">
        <v>315</v>
      </c>
      <c r="D10" s="2">
        <v>5</v>
      </c>
      <c r="E10" s="2">
        <v>1</v>
      </c>
      <c r="F10" s="2">
        <f t="shared" si="0"/>
        <v>0</v>
      </c>
      <c r="G10" s="2" t="s">
        <v>541</v>
      </c>
      <c r="H10" s="2">
        <v>1</v>
      </c>
      <c r="I10" s="1" t="s">
        <v>2</v>
      </c>
      <c r="J10" s="1">
        <v>1</v>
      </c>
      <c r="K10" s="2">
        <f t="shared" si="1"/>
        <v>4</v>
      </c>
      <c r="L10" s="3" t="s">
        <v>271</v>
      </c>
      <c r="M10" s="2">
        <v>0</v>
      </c>
      <c r="N10" s="2">
        <v>0</v>
      </c>
      <c r="O10" s="2">
        <v>0</v>
      </c>
      <c r="P10" s="2">
        <v>0</v>
      </c>
      <c r="Q10" s="2">
        <v>3</v>
      </c>
      <c r="R10" s="2">
        <v>0</v>
      </c>
      <c r="S10" s="2">
        <f t="shared" si="2"/>
        <v>200</v>
      </c>
      <c r="T10" s="2">
        <f t="shared" si="3"/>
        <v>2070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f t="shared" si="4"/>
        <v>960</v>
      </c>
      <c r="AJ10" s="2">
        <v>0</v>
      </c>
      <c r="AK10" s="2">
        <v>0</v>
      </c>
      <c r="AL10" s="2">
        <v>0</v>
      </c>
      <c r="AM10" s="5">
        <v>0</v>
      </c>
      <c r="AN10" s="2" t="s">
        <v>544</v>
      </c>
      <c r="AO10" s="2">
        <v>0</v>
      </c>
    </row>
    <row r="11" spans="1:41">
      <c r="A11" s="2">
        <v>6</v>
      </c>
      <c r="B11" s="2">
        <v>1</v>
      </c>
      <c r="C11" s="1" t="s">
        <v>316</v>
      </c>
      <c r="D11" s="2">
        <v>6</v>
      </c>
      <c r="E11" s="2">
        <v>1</v>
      </c>
      <c r="F11" s="2">
        <f t="shared" si="0"/>
        <v>0</v>
      </c>
      <c r="G11" s="2" t="s">
        <v>541</v>
      </c>
      <c r="H11" s="2">
        <v>1</v>
      </c>
      <c r="I11" s="1" t="s">
        <v>3</v>
      </c>
      <c r="J11" s="1">
        <v>1</v>
      </c>
      <c r="K11" s="2">
        <f t="shared" si="1"/>
        <v>5</v>
      </c>
      <c r="L11" s="3" t="s">
        <v>271</v>
      </c>
      <c r="M11" s="2">
        <v>0</v>
      </c>
      <c r="N11" s="2">
        <v>0</v>
      </c>
      <c r="O11" s="2">
        <v>0</v>
      </c>
      <c r="P11" s="2">
        <v>0</v>
      </c>
      <c r="Q11" s="2">
        <v>3</v>
      </c>
      <c r="R11" s="2">
        <v>0</v>
      </c>
      <c r="S11" s="2">
        <f t="shared" si="2"/>
        <v>350</v>
      </c>
      <c r="T11" s="2">
        <f t="shared" si="3"/>
        <v>3330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f t="shared" si="4"/>
        <v>1920</v>
      </c>
      <c r="AJ11" s="2">
        <v>0</v>
      </c>
      <c r="AK11" s="2">
        <v>0</v>
      </c>
      <c r="AL11" s="2">
        <v>0</v>
      </c>
      <c r="AM11" s="5">
        <v>0</v>
      </c>
      <c r="AN11" s="2" t="s">
        <v>544</v>
      </c>
      <c r="AO11" s="2">
        <v>0</v>
      </c>
    </row>
    <row r="12" spans="1:41">
      <c r="A12" s="2">
        <v>7</v>
      </c>
      <c r="B12" s="2">
        <v>1</v>
      </c>
      <c r="C12" s="1" t="s">
        <v>317</v>
      </c>
      <c r="D12" s="2">
        <v>7</v>
      </c>
      <c r="E12" s="2">
        <v>1</v>
      </c>
      <c r="F12" s="2">
        <f t="shared" si="0"/>
        <v>0</v>
      </c>
      <c r="G12" s="2" t="s">
        <v>541</v>
      </c>
      <c r="H12" s="2">
        <v>1</v>
      </c>
      <c r="I12" s="1" t="s">
        <v>4</v>
      </c>
      <c r="J12" s="1">
        <v>1</v>
      </c>
      <c r="K12" s="2">
        <f t="shared" si="1"/>
        <v>6</v>
      </c>
      <c r="L12" s="3" t="s">
        <v>271</v>
      </c>
      <c r="M12" s="2">
        <v>0</v>
      </c>
      <c r="N12" s="2">
        <v>0</v>
      </c>
      <c r="O12" s="2">
        <v>0</v>
      </c>
      <c r="P12" s="2">
        <v>0</v>
      </c>
      <c r="Q12" s="2">
        <v>3</v>
      </c>
      <c r="R12" s="2">
        <v>0</v>
      </c>
      <c r="S12" s="2">
        <f t="shared" si="2"/>
        <v>650</v>
      </c>
      <c r="T12" s="2">
        <f t="shared" si="3"/>
        <v>5340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f t="shared" si="4"/>
        <v>3840</v>
      </c>
      <c r="AJ12" s="2">
        <v>0</v>
      </c>
      <c r="AK12" s="2">
        <v>0</v>
      </c>
      <c r="AL12" s="2">
        <v>0</v>
      </c>
      <c r="AM12" s="5">
        <v>0</v>
      </c>
      <c r="AN12" s="2" t="s">
        <v>544</v>
      </c>
      <c r="AO12" s="2">
        <v>0</v>
      </c>
    </row>
    <row r="13" spans="1:41">
      <c r="A13" s="2">
        <v>8</v>
      </c>
      <c r="B13" s="2">
        <v>1</v>
      </c>
      <c r="C13" s="1" t="s">
        <v>318</v>
      </c>
      <c r="D13" s="2">
        <v>8</v>
      </c>
      <c r="E13" s="2">
        <v>1</v>
      </c>
      <c r="F13" s="2">
        <f t="shared" si="0"/>
        <v>0</v>
      </c>
      <c r="G13" s="2" t="s">
        <v>541</v>
      </c>
      <c r="H13" s="2">
        <v>1</v>
      </c>
      <c r="I13" s="1" t="s">
        <v>5</v>
      </c>
      <c r="J13" s="1">
        <v>1</v>
      </c>
      <c r="K13" s="2">
        <f t="shared" si="1"/>
        <v>7</v>
      </c>
      <c r="L13" s="3" t="s">
        <v>271</v>
      </c>
      <c r="M13" s="2">
        <v>0</v>
      </c>
      <c r="N13" s="2">
        <v>0</v>
      </c>
      <c r="O13" s="2">
        <v>0</v>
      </c>
      <c r="P13" s="2">
        <v>0</v>
      </c>
      <c r="Q13" s="2">
        <v>3</v>
      </c>
      <c r="R13" s="2">
        <v>0</v>
      </c>
      <c r="S13" s="2">
        <f t="shared" si="2"/>
        <v>1150</v>
      </c>
      <c r="T13" s="2">
        <f t="shared" si="3"/>
        <v>8580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f t="shared" si="4"/>
        <v>7680</v>
      </c>
      <c r="AJ13" s="2">
        <v>0</v>
      </c>
      <c r="AK13" s="2">
        <v>0</v>
      </c>
      <c r="AL13" s="2">
        <v>0</v>
      </c>
      <c r="AM13" s="5">
        <v>0</v>
      </c>
      <c r="AN13" s="2" t="s">
        <v>544</v>
      </c>
      <c r="AO13" s="2">
        <v>0</v>
      </c>
    </row>
    <row r="14" spans="1:41">
      <c r="A14" s="2">
        <v>9</v>
      </c>
      <c r="B14" s="2">
        <v>1</v>
      </c>
      <c r="C14" s="1" t="s">
        <v>319</v>
      </c>
      <c r="D14" s="2">
        <v>9</v>
      </c>
      <c r="E14" s="2">
        <v>1</v>
      </c>
      <c r="F14" s="2">
        <f t="shared" si="0"/>
        <v>0</v>
      </c>
      <c r="G14" s="2" t="s">
        <v>541</v>
      </c>
      <c r="H14" s="2">
        <v>1</v>
      </c>
      <c r="I14" s="1" t="s">
        <v>6</v>
      </c>
      <c r="J14" s="1">
        <v>1</v>
      </c>
      <c r="K14" s="2">
        <f t="shared" si="1"/>
        <v>8</v>
      </c>
      <c r="L14" s="3" t="s">
        <v>271</v>
      </c>
      <c r="M14" s="2">
        <v>0</v>
      </c>
      <c r="N14" s="2">
        <v>0</v>
      </c>
      <c r="O14" s="2">
        <v>0</v>
      </c>
      <c r="P14" s="2">
        <v>0</v>
      </c>
      <c r="Q14" s="2">
        <v>3</v>
      </c>
      <c r="R14" s="2">
        <v>0</v>
      </c>
      <c r="S14" s="2">
        <f t="shared" si="2"/>
        <v>2050</v>
      </c>
      <c r="T14" s="2">
        <f t="shared" si="3"/>
        <v>13770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f t="shared" si="4"/>
        <v>15360</v>
      </c>
      <c r="AJ14" s="2">
        <v>0</v>
      </c>
      <c r="AK14" s="2">
        <v>0</v>
      </c>
      <c r="AL14" s="2">
        <v>0</v>
      </c>
      <c r="AM14" s="5">
        <v>0</v>
      </c>
      <c r="AN14" s="2" t="s">
        <v>544</v>
      </c>
      <c r="AO14" s="2">
        <v>0</v>
      </c>
    </row>
    <row r="15" spans="1:41">
      <c r="A15" s="2">
        <v>10</v>
      </c>
      <c r="B15" s="2">
        <v>1</v>
      </c>
      <c r="C15" s="1" t="s">
        <v>320</v>
      </c>
      <c r="D15" s="2">
        <v>10</v>
      </c>
      <c r="E15" s="2">
        <v>1</v>
      </c>
      <c r="F15" s="2">
        <f t="shared" si="0"/>
        <v>0</v>
      </c>
      <c r="G15" s="2" t="s">
        <v>541</v>
      </c>
      <c r="H15" s="2">
        <v>1</v>
      </c>
      <c r="I15" s="1" t="s">
        <v>7</v>
      </c>
      <c r="J15" s="1">
        <v>1</v>
      </c>
      <c r="K15" s="2">
        <f t="shared" si="1"/>
        <v>9</v>
      </c>
      <c r="L15" s="3" t="s">
        <v>271</v>
      </c>
      <c r="M15" s="2">
        <v>0</v>
      </c>
      <c r="N15" s="2">
        <v>0</v>
      </c>
      <c r="O15" s="2">
        <v>0</v>
      </c>
      <c r="P15" s="2">
        <v>0</v>
      </c>
      <c r="Q15" s="2">
        <v>3</v>
      </c>
      <c r="R15" s="2">
        <v>0</v>
      </c>
      <c r="S15" s="2">
        <f t="shared" si="2"/>
        <v>3700</v>
      </c>
      <c r="T15" s="2">
        <f t="shared" si="3"/>
        <v>22110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f t="shared" ref="AI15:AI20" si="5">MROUND(ROUND(AI14*1.6,0),60)</f>
        <v>24600</v>
      </c>
      <c r="AJ15" s="2">
        <v>0</v>
      </c>
      <c r="AK15" s="2">
        <v>0</v>
      </c>
      <c r="AL15" s="2">
        <v>0</v>
      </c>
      <c r="AM15" s="5">
        <v>0</v>
      </c>
      <c r="AN15" s="2" t="s">
        <v>544</v>
      </c>
      <c r="AO15" s="2">
        <v>0</v>
      </c>
    </row>
    <row r="16" spans="1:41">
      <c r="A16" s="2">
        <v>11</v>
      </c>
      <c r="B16" s="2">
        <v>1</v>
      </c>
      <c r="C16" s="1" t="s">
        <v>321</v>
      </c>
      <c r="D16" s="2">
        <v>11</v>
      </c>
      <c r="E16" s="2">
        <v>1</v>
      </c>
      <c r="F16" s="2">
        <f t="shared" si="0"/>
        <v>0</v>
      </c>
      <c r="G16" s="2" t="s">
        <v>541</v>
      </c>
      <c r="H16" s="2">
        <v>1</v>
      </c>
      <c r="I16" s="1" t="s">
        <v>322</v>
      </c>
      <c r="J16" s="1">
        <v>1</v>
      </c>
      <c r="K16" s="2">
        <f t="shared" si="1"/>
        <v>10</v>
      </c>
      <c r="L16" s="3" t="s">
        <v>271</v>
      </c>
      <c r="M16" s="2">
        <v>0</v>
      </c>
      <c r="N16" s="2">
        <v>0</v>
      </c>
      <c r="O16" s="2">
        <v>0</v>
      </c>
      <c r="P16" s="2">
        <v>0</v>
      </c>
      <c r="Q16" s="2">
        <v>3</v>
      </c>
      <c r="R16" s="2">
        <v>0</v>
      </c>
      <c r="S16" s="2">
        <f t="shared" si="2"/>
        <v>6650</v>
      </c>
      <c r="T16" s="2">
        <f t="shared" si="3"/>
        <v>35490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f t="shared" si="5"/>
        <v>39360</v>
      </c>
      <c r="AJ16" s="2">
        <v>0</v>
      </c>
      <c r="AK16" s="2">
        <v>0</v>
      </c>
      <c r="AL16" s="2">
        <v>0</v>
      </c>
      <c r="AM16" s="5">
        <v>0</v>
      </c>
      <c r="AN16" s="2" t="s">
        <v>544</v>
      </c>
      <c r="AO16" s="2">
        <v>0</v>
      </c>
    </row>
    <row r="17" spans="1:41">
      <c r="A17" s="2">
        <v>12</v>
      </c>
      <c r="B17" s="2">
        <v>1</v>
      </c>
      <c r="C17" s="1" t="s">
        <v>323</v>
      </c>
      <c r="D17" s="2">
        <v>12</v>
      </c>
      <c r="E17" s="2">
        <v>1</v>
      </c>
      <c r="F17" s="2">
        <f t="shared" si="0"/>
        <v>0</v>
      </c>
      <c r="G17" s="2" t="s">
        <v>541</v>
      </c>
      <c r="H17" s="2">
        <v>1</v>
      </c>
      <c r="I17" s="1" t="s">
        <v>174</v>
      </c>
      <c r="J17" s="1">
        <v>1</v>
      </c>
      <c r="K17" s="2">
        <f t="shared" si="1"/>
        <v>11</v>
      </c>
      <c r="L17" s="3" t="s">
        <v>271</v>
      </c>
      <c r="M17" s="2">
        <v>0</v>
      </c>
      <c r="N17" s="2">
        <v>0</v>
      </c>
      <c r="O17" s="2">
        <v>0</v>
      </c>
      <c r="P17" s="2">
        <v>0</v>
      </c>
      <c r="Q17" s="2">
        <v>3</v>
      </c>
      <c r="R17" s="2">
        <v>0</v>
      </c>
      <c r="S17" s="2">
        <f t="shared" si="2"/>
        <v>11950</v>
      </c>
      <c r="T17" s="2">
        <f t="shared" si="3"/>
        <v>56940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f t="shared" si="5"/>
        <v>63000</v>
      </c>
      <c r="AJ17" s="2">
        <v>0</v>
      </c>
      <c r="AK17" s="2">
        <v>0</v>
      </c>
      <c r="AL17" s="2">
        <v>0</v>
      </c>
      <c r="AM17" s="5">
        <v>0</v>
      </c>
      <c r="AN17" s="2" t="s">
        <v>544</v>
      </c>
      <c r="AO17" s="2">
        <v>0</v>
      </c>
    </row>
    <row r="18" spans="1:41">
      <c r="A18" s="2">
        <v>13</v>
      </c>
      <c r="B18" s="2">
        <v>1</v>
      </c>
      <c r="C18" s="1" t="s">
        <v>324</v>
      </c>
      <c r="D18" s="2">
        <v>13</v>
      </c>
      <c r="E18" s="2">
        <v>1</v>
      </c>
      <c r="F18" s="2">
        <f t="shared" si="0"/>
        <v>0</v>
      </c>
      <c r="G18" s="2" t="s">
        <v>541</v>
      </c>
      <c r="H18" s="2">
        <v>1</v>
      </c>
      <c r="I18" s="1" t="s">
        <v>175</v>
      </c>
      <c r="J18" s="1">
        <v>1</v>
      </c>
      <c r="K18" s="2">
        <f t="shared" si="1"/>
        <v>12</v>
      </c>
      <c r="L18" s="3" t="s">
        <v>271</v>
      </c>
      <c r="M18" s="2">
        <v>0</v>
      </c>
      <c r="N18" s="2">
        <v>0</v>
      </c>
      <c r="O18" s="2">
        <v>0</v>
      </c>
      <c r="P18" s="2">
        <v>0</v>
      </c>
      <c r="Q18" s="2">
        <v>3</v>
      </c>
      <c r="R18" s="2">
        <v>0</v>
      </c>
      <c r="S18" s="2">
        <f t="shared" si="2"/>
        <v>21500</v>
      </c>
      <c r="T18" s="2">
        <f t="shared" si="3"/>
        <v>91380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f t="shared" si="5"/>
        <v>100800</v>
      </c>
      <c r="AJ18" s="2">
        <v>0</v>
      </c>
      <c r="AK18" s="2">
        <v>0</v>
      </c>
      <c r="AL18" s="2">
        <v>0</v>
      </c>
      <c r="AM18" s="5">
        <v>0</v>
      </c>
      <c r="AN18" s="2" t="s">
        <v>544</v>
      </c>
      <c r="AO18" s="2">
        <v>0</v>
      </c>
    </row>
    <row r="19" spans="1:41">
      <c r="A19" s="2">
        <v>14</v>
      </c>
      <c r="B19" s="2">
        <v>1</v>
      </c>
      <c r="C19" s="1" t="s">
        <v>325</v>
      </c>
      <c r="D19" s="2">
        <v>14</v>
      </c>
      <c r="E19" s="2">
        <v>1</v>
      </c>
      <c r="F19" s="2">
        <f t="shared" si="0"/>
        <v>0</v>
      </c>
      <c r="G19" s="2" t="s">
        <v>541</v>
      </c>
      <c r="H19" s="2">
        <v>1</v>
      </c>
      <c r="I19" s="1" t="s">
        <v>176</v>
      </c>
      <c r="J19" s="1">
        <v>1</v>
      </c>
      <c r="K19" s="2">
        <f t="shared" si="1"/>
        <v>13</v>
      </c>
      <c r="L19" s="3" t="s">
        <v>271</v>
      </c>
      <c r="M19" s="2">
        <v>0</v>
      </c>
      <c r="N19" s="2">
        <v>0</v>
      </c>
      <c r="O19" s="2">
        <v>0</v>
      </c>
      <c r="P19" s="2">
        <v>0</v>
      </c>
      <c r="Q19" s="2">
        <v>3</v>
      </c>
      <c r="R19" s="2">
        <v>0</v>
      </c>
      <c r="S19" s="2">
        <f t="shared" si="2"/>
        <v>38700</v>
      </c>
      <c r="T19" s="2">
        <f t="shared" si="3"/>
        <v>146640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f t="shared" si="5"/>
        <v>161280</v>
      </c>
      <c r="AJ19" s="2">
        <v>0</v>
      </c>
      <c r="AK19" s="2">
        <v>0</v>
      </c>
      <c r="AL19" s="2">
        <v>0</v>
      </c>
      <c r="AM19" s="5">
        <v>0</v>
      </c>
      <c r="AN19" s="2" t="s">
        <v>544</v>
      </c>
      <c r="AO19" s="2">
        <v>0</v>
      </c>
    </row>
    <row r="20" spans="1:41">
      <c r="A20" s="2">
        <v>15</v>
      </c>
      <c r="B20" s="2">
        <v>1</v>
      </c>
      <c r="C20" s="1" t="s">
        <v>326</v>
      </c>
      <c r="D20" s="2">
        <v>15</v>
      </c>
      <c r="E20" s="2">
        <v>1</v>
      </c>
      <c r="F20" s="2">
        <f t="shared" si="0"/>
        <v>0</v>
      </c>
      <c r="G20" s="2" t="s">
        <v>541</v>
      </c>
      <c r="H20" s="2">
        <v>1</v>
      </c>
      <c r="I20" s="1" t="s">
        <v>8</v>
      </c>
      <c r="J20" s="1">
        <v>1</v>
      </c>
      <c r="K20" s="2">
        <f t="shared" si="1"/>
        <v>14</v>
      </c>
      <c r="L20" s="3" t="s">
        <v>271</v>
      </c>
      <c r="M20" s="2">
        <v>0</v>
      </c>
      <c r="N20" s="2">
        <v>0</v>
      </c>
      <c r="O20" s="2">
        <v>0</v>
      </c>
      <c r="P20" s="2">
        <v>0</v>
      </c>
      <c r="Q20" s="2">
        <v>3</v>
      </c>
      <c r="R20" s="2">
        <v>0</v>
      </c>
      <c r="S20" s="2">
        <f t="shared" si="2"/>
        <v>69650</v>
      </c>
      <c r="T20" s="2">
        <f t="shared" si="3"/>
        <v>235320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f t="shared" si="5"/>
        <v>258060</v>
      </c>
      <c r="AJ20" s="2">
        <v>0</v>
      </c>
      <c r="AK20" s="2">
        <v>0</v>
      </c>
      <c r="AL20" s="2">
        <v>0</v>
      </c>
      <c r="AM20" s="5">
        <v>0</v>
      </c>
      <c r="AN20" s="2" t="s">
        <v>544</v>
      </c>
      <c r="AO20" s="2">
        <v>0</v>
      </c>
    </row>
    <row r="21" spans="1:41">
      <c r="A21" s="2">
        <v>16</v>
      </c>
      <c r="B21" s="2">
        <v>2</v>
      </c>
      <c r="C21" s="1" t="s">
        <v>327</v>
      </c>
      <c r="D21" s="2">
        <v>1</v>
      </c>
      <c r="E21" s="2">
        <v>1</v>
      </c>
      <c r="F21" s="2">
        <f t="shared" si="0"/>
        <v>0</v>
      </c>
      <c r="G21" s="2" t="s">
        <v>541</v>
      </c>
      <c r="H21" s="2">
        <v>0</v>
      </c>
      <c r="I21" s="1" t="s">
        <v>9</v>
      </c>
      <c r="J21" s="1">
        <v>0</v>
      </c>
      <c r="K21" s="2">
        <v>0</v>
      </c>
      <c r="L21" s="3" t="s">
        <v>271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5">
        <v>0</v>
      </c>
      <c r="AN21" s="2" t="s">
        <v>545</v>
      </c>
      <c r="AO21" s="2">
        <v>0</v>
      </c>
    </row>
    <row r="22" spans="1:41">
      <c r="A22" s="2">
        <v>17</v>
      </c>
      <c r="B22" s="2">
        <v>3</v>
      </c>
      <c r="C22" s="1" t="s">
        <v>328</v>
      </c>
      <c r="D22" s="2">
        <v>1</v>
      </c>
      <c r="E22" s="2">
        <v>1</v>
      </c>
      <c r="F22" s="2">
        <v>5</v>
      </c>
      <c r="G22" s="2" t="s">
        <v>541</v>
      </c>
      <c r="H22" s="2">
        <v>2</v>
      </c>
      <c r="I22" s="1" t="s">
        <v>10</v>
      </c>
      <c r="J22" s="1">
        <v>2</v>
      </c>
      <c r="K22" s="2">
        <f>A7</f>
        <v>2</v>
      </c>
      <c r="L22" s="3" t="s">
        <v>271</v>
      </c>
      <c r="M22" s="2">
        <v>0</v>
      </c>
      <c r="N22" s="2">
        <v>0</v>
      </c>
      <c r="O22" s="2">
        <v>0</v>
      </c>
      <c r="P22" s="2">
        <v>0</v>
      </c>
      <c r="Q22" s="2">
        <v>2</v>
      </c>
      <c r="R22" s="2">
        <v>0</v>
      </c>
      <c r="S22" s="2">
        <v>0</v>
      </c>
      <c r="T22" s="2">
        <v>400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 t="s">
        <v>199</v>
      </c>
      <c r="AD22" s="2">
        <v>20</v>
      </c>
      <c r="AE22" s="2">
        <v>0</v>
      </c>
      <c r="AF22" s="2">
        <v>0</v>
      </c>
      <c r="AG22" s="2">
        <v>0</v>
      </c>
      <c r="AH22" s="2">
        <v>0</v>
      </c>
      <c r="AI22" s="2">
        <v>180</v>
      </c>
      <c r="AJ22" s="2">
        <v>0</v>
      </c>
      <c r="AK22" s="2">
        <v>0</v>
      </c>
      <c r="AL22" s="2">
        <v>0</v>
      </c>
      <c r="AM22" s="5">
        <v>0</v>
      </c>
      <c r="AN22" s="2" t="s">
        <v>546</v>
      </c>
      <c r="AO22" s="2">
        <v>0</v>
      </c>
    </row>
    <row r="23" spans="1:41">
      <c r="A23" s="2">
        <v>18</v>
      </c>
      <c r="B23" s="2">
        <v>3</v>
      </c>
      <c r="C23" s="1" t="s">
        <v>329</v>
      </c>
      <c r="D23" s="2">
        <v>2</v>
      </c>
      <c r="E23" s="2">
        <v>1</v>
      </c>
      <c r="F23" s="2">
        <v>10</v>
      </c>
      <c r="G23" s="2" t="s">
        <v>541</v>
      </c>
      <c r="H23" s="2">
        <v>2</v>
      </c>
      <c r="I23" s="1" t="s">
        <v>11</v>
      </c>
      <c r="J23" s="1">
        <v>2</v>
      </c>
      <c r="K23" s="2">
        <f>A9</f>
        <v>4</v>
      </c>
      <c r="L23" s="3" t="s">
        <v>271</v>
      </c>
      <c r="M23" s="2">
        <v>0</v>
      </c>
      <c r="N23" s="2">
        <v>0</v>
      </c>
      <c r="O23" s="2">
        <v>0</v>
      </c>
      <c r="P23" s="2">
        <v>0</v>
      </c>
      <c r="Q23" s="2">
        <v>4</v>
      </c>
      <c r="R23" s="2">
        <f>A22</f>
        <v>17</v>
      </c>
      <c r="S23" s="2">
        <v>0</v>
      </c>
      <c r="T23" s="2">
        <v>1800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 t="s">
        <v>199</v>
      </c>
      <c r="AD23" s="2">
        <f>ROUND(AD22*2.5,0)</f>
        <v>50</v>
      </c>
      <c r="AE23" s="2">
        <v>0</v>
      </c>
      <c r="AF23" s="2">
        <v>0</v>
      </c>
      <c r="AG23" s="2">
        <v>0</v>
      </c>
      <c r="AH23" s="2">
        <v>0</v>
      </c>
      <c r="AI23" s="2">
        <v>810</v>
      </c>
      <c r="AJ23" s="2">
        <v>0</v>
      </c>
      <c r="AK23" s="2">
        <v>0</v>
      </c>
      <c r="AL23" s="2">
        <v>0</v>
      </c>
      <c r="AM23" s="5">
        <v>0</v>
      </c>
      <c r="AN23" s="2" t="s">
        <v>546</v>
      </c>
      <c r="AO23" s="2">
        <v>0</v>
      </c>
    </row>
    <row r="24" spans="1:41">
      <c r="A24" s="2">
        <v>19</v>
      </c>
      <c r="B24" s="2">
        <v>3</v>
      </c>
      <c r="C24" s="1" t="s">
        <v>330</v>
      </c>
      <c r="D24" s="2">
        <v>3</v>
      </c>
      <c r="E24" s="2">
        <v>1</v>
      </c>
      <c r="F24" s="2">
        <v>15</v>
      </c>
      <c r="G24" s="2" t="s">
        <v>541</v>
      </c>
      <c r="H24" s="2">
        <v>2</v>
      </c>
      <c r="I24" s="1" t="s">
        <v>12</v>
      </c>
      <c r="J24" s="1">
        <v>2</v>
      </c>
      <c r="K24" s="2">
        <f>A10</f>
        <v>5</v>
      </c>
      <c r="L24" s="3" t="s">
        <v>271</v>
      </c>
      <c r="M24" s="2">
        <v>0</v>
      </c>
      <c r="N24" s="2">
        <v>0</v>
      </c>
      <c r="O24" s="2">
        <v>0</v>
      </c>
      <c r="P24" s="2">
        <v>0</v>
      </c>
      <c r="Q24" s="2">
        <v>5</v>
      </c>
      <c r="R24" s="2">
        <f>A23</f>
        <v>18</v>
      </c>
      <c r="S24" s="2">
        <v>0</v>
      </c>
      <c r="T24" s="2">
        <f>MROUND(ROUND(T23*2.5,0)*(100+10%*Q24)%,30)</f>
        <v>4530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 t="s">
        <v>199</v>
      </c>
      <c r="AD24" s="2">
        <f>ROUND(AD23*2.5,0)</f>
        <v>125</v>
      </c>
      <c r="AE24" s="2">
        <v>0</v>
      </c>
      <c r="AF24" s="2">
        <v>0</v>
      </c>
      <c r="AG24" s="2">
        <v>0</v>
      </c>
      <c r="AH24" s="2">
        <v>0</v>
      </c>
      <c r="AI24" s="2">
        <v>6000</v>
      </c>
      <c r="AJ24" s="2">
        <v>0</v>
      </c>
      <c r="AK24" s="2">
        <v>0</v>
      </c>
      <c r="AL24" s="2">
        <v>0</v>
      </c>
      <c r="AM24" s="5">
        <v>0</v>
      </c>
      <c r="AN24" s="2" t="s">
        <v>546</v>
      </c>
      <c r="AO24" s="2">
        <v>0</v>
      </c>
    </row>
    <row r="25" spans="1:41">
      <c r="A25" s="2">
        <v>20</v>
      </c>
      <c r="B25" s="2">
        <v>3</v>
      </c>
      <c r="C25" s="1" t="s">
        <v>331</v>
      </c>
      <c r="D25" s="2">
        <v>4</v>
      </c>
      <c r="E25" s="2">
        <v>1</v>
      </c>
      <c r="F25" s="2">
        <v>20</v>
      </c>
      <c r="G25" s="2" t="s">
        <v>541</v>
      </c>
      <c r="H25" s="2">
        <v>2</v>
      </c>
      <c r="I25" s="1" t="s">
        <v>13</v>
      </c>
      <c r="J25" s="1">
        <v>2</v>
      </c>
      <c r="K25" s="2">
        <f>A13</f>
        <v>8</v>
      </c>
      <c r="L25" s="3" t="s">
        <v>271</v>
      </c>
      <c r="M25" s="2">
        <v>0</v>
      </c>
      <c r="N25" s="2">
        <v>0</v>
      </c>
      <c r="O25" s="2">
        <v>0</v>
      </c>
      <c r="P25" s="2">
        <v>0</v>
      </c>
      <c r="Q25" s="2">
        <v>8</v>
      </c>
      <c r="R25" s="2">
        <f>A24</f>
        <v>19</v>
      </c>
      <c r="S25" s="2">
        <v>0</v>
      </c>
      <c r="T25" s="2">
        <f>MROUND(ROUND(T24*2.5,0)*(100+10%*Q25)%,30)</f>
        <v>11430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 t="s">
        <v>199</v>
      </c>
      <c r="AD25" s="2">
        <f>ROUND(AD24*2.5,0)</f>
        <v>313</v>
      </c>
      <c r="AE25" s="2">
        <v>0</v>
      </c>
      <c r="AF25" s="2">
        <v>0</v>
      </c>
      <c r="AG25" s="2">
        <v>0</v>
      </c>
      <c r="AH25" s="2">
        <v>0</v>
      </c>
      <c r="AI25" s="2">
        <f>MROUND(ROUND(AI24*2.5,0)*(100+10%*AE26)%,30)</f>
        <v>15000</v>
      </c>
      <c r="AJ25" s="2">
        <v>0</v>
      </c>
      <c r="AK25" s="2">
        <v>0</v>
      </c>
      <c r="AL25" s="2">
        <v>0</v>
      </c>
      <c r="AM25" s="5">
        <v>0</v>
      </c>
      <c r="AN25" s="2" t="s">
        <v>546</v>
      </c>
      <c r="AO25" s="2">
        <v>0</v>
      </c>
    </row>
    <row r="26" spans="1:41">
      <c r="A26" s="2">
        <v>21</v>
      </c>
      <c r="B26" s="2">
        <v>3</v>
      </c>
      <c r="C26" s="1" t="s">
        <v>332</v>
      </c>
      <c r="D26" s="2">
        <v>5</v>
      </c>
      <c r="E26" s="2">
        <v>1</v>
      </c>
      <c r="F26" s="2">
        <v>25</v>
      </c>
      <c r="G26" s="2" t="s">
        <v>541</v>
      </c>
      <c r="H26" s="2">
        <v>2</v>
      </c>
      <c r="I26" s="1" t="s">
        <v>14</v>
      </c>
      <c r="J26" s="1">
        <v>2</v>
      </c>
      <c r="K26" s="2">
        <f>A15</f>
        <v>10</v>
      </c>
      <c r="L26" s="3" t="s">
        <v>271</v>
      </c>
      <c r="M26" s="2">
        <v>0</v>
      </c>
      <c r="N26" s="2">
        <v>0</v>
      </c>
      <c r="O26" s="2">
        <v>0</v>
      </c>
      <c r="P26" s="2">
        <v>0</v>
      </c>
      <c r="Q26" s="2">
        <v>10</v>
      </c>
      <c r="R26" s="2">
        <f>A25</f>
        <v>20</v>
      </c>
      <c r="S26" s="2">
        <v>0</v>
      </c>
      <c r="T26" s="2">
        <f>MROUND(ROUND(T25*2.5,0)*(100+10%*Q26)%,30)</f>
        <v>28860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 t="s">
        <v>199</v>
      </c>
      <c r="AD26" s="2">
        <f>ROUND(AD25*2.5,0)</f>
        <v>783</v>
      </c>
      <c r="AE26" s="2">
        <v>0</v>
      </c>
      <c r="AF26" s="2">
        <v>0</v>
      </c>
      <c r="AG26" s="2">
        <v>0</v>
      </c>
      <c r="AH26" s="2">
        <v>0</v>
      </c>
      <c r="AI26" s="2">
        <f>MROUND(ROUND(AI25*2.5,0)*(100+10%*AE27)%,30)</f>
        <v>37500</v>
      </c>
      <c r="AJ26" s="2">
        <v>0</v>
      </c>
      <c r="AK26" s="2">
        <v>0</v>
      </c>
      <c r="AL26" s="2">
        <v>0</v>
      </c>
      <c r="AM26" s="5">
        <v>0</v>
      </c>
      <c r="AN26" s="2" t="s">
        <v>546</v>
      </c>
      <c r="AO26" s="2">
        <v>0</v>
      </c>
    </row>
    <row r="27" spans="1:41">
      <c r="A27" s="2">
        <v>22</v>
      </c>
      <c r="B27" s="2">
        <v>4</v>
      </c>
      <c r="C27" s="1" t="s">
        <v>333</v>
      </c>
      <c r="D27" s="2">
        <v>1</v>
      </c>
      <c r="E27" s="2">
        <v>1</v>
      </c>
      <c r="F27" s="2">
        <v>6</v>
      </c>
      <c r="G27" s="2" t="s">
        <v>541</v>
      </c>
      <c r="H27" s="2">
        <v>2</v>
      </c>
      <c r="I27" s="1" t="s">
        <v>15</v>
      </c>
      <c r="J27" s="1">
        <v>2</v>
      </c>
      <c r="K27" s="2">
        <f>K22</f>
        <v>2</v>
      </c>
      <c r="L27" s="3" t="s">
        <v>271</v>
      </c>
      <c r="M27" s="2">
        <v>0</v>
      </c>
      <c r="N27" s="2">
        <v>0</v>
      </c>
      <c r="O27" s="2">
        <v>0</v>
      </c>
      <c r="P27" s="2">
        <v>0</v>
      </c>
      <c r="Q27" s="2">
        <v>2</v>
      </c>
      <c r="R27" s="2">
        <v>0</v>
      </c>
      <c r="S27" s="2">
        <v>0</v>
      </c>
      <c r="T27" s="2">
        <v>450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 t="s">
        <v>199</v>
      </c>
      <c r="AD27" s="2">
        <v>21</v>
      </c>
      <c r="AE27" s="2">
        <v>0</v>
      </c>
      <c r="AF27" s="2">
        <v>0</v>
      </c>
      <c r="AG27" s="2">
        <v>0</v>
      </c>
      <c r="AH27" s="2">
        <v>0</v>
      </c>
      <c r="AI27" s="2">
        <v>360</v>
      </c>
      <c r="AJ27" s="2">
        <v>0</v>
      </c>
      <c r="AK27" s="2">
        <v>0</v>
      </c>
      <c r="AL27" s="2">
        <v>0</v>
      </c>
      <c r="AM27" s="5">
        <v>0</v>
      </c>
      <c r="AN27" s="2" t="s">
        <v>547</v>
      </c>
      <c r="AO27" s="2">
        <v>0</v>
      </c>
    </row>
    <row r="28" spans="1:41">
      <c r="A28" s="2">
        <v>23</v>
      </c>
      <c r="B28" s="2">
        <v>4</v>
      </c>
      <c r="C28" s="1" t="s">
        <v>334</v>
      </c>
      <c r="D28" s="2">
        <v>2</v>
      </c>
      <c r="E28" s="2">
        <v>1</v>
      </c>
      <c r="F28" s="2">
        <v>10</v>
      </c>
      <c r="G28" s="2" t="s">
        <v>541</v>
      </c>
      <c r="H28" s="2">
        <v>2</v>
      </c>
      <c r="I28" s="1" t="s">
        <v>16</v>
      </c>
      <c r="J28" s="1">
        <v>2</v>
      </c>
      <c r="K28" s="2">
        <v>4</v>
      </c>
      <c r="L28" s="3" t="s">
        <v>271</v>
      </c>
      <c r="M28" s="2">
        <v>0</v>
      </c>
      <c r="N28" s="2">
        <v>0</v>
      </c>
      <c r="O28" s="2">
        <v>0</v>
      </c>
      <c r="P28" s="2">
        <v>0</v>
      </c>
      <c r="Q28" s="2">
        <v>5</v>
      </c>
      <c r="R28" s="2">
        <f>A27</f>
        <v>22</v>
      </c>
      <c r="S28" s="2">
        <v>0</v>
      </c>
      <c r="T28" s="2">
        <v>2000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 t="s">
        <v>199</v>
      </c>
      <c r="AD28" s="2">
        <f>ROUND(AD27*2.5,0)</f>
        <v>53</v>
      </c>
      <c r="AE28" s="2">
        <v>0</v>
      </c>
      <c r="AF28" s="2">
        <v>0</v>
      </c>
      <c r="AG28" s="2">
        <v>0</v>
      </c>
      <c r="AH28" s="2">
        <v>0</v>
      </c>
      <c r="AI28" s="2">
        <v>2500</v>
      </c>
      <c r="AJ28" s="2">
        <v>0</v>
      </c>
      <c r="AK28" s="2">
        <v>0</v>
      </c>
      <c r="AL28" s="2">
        <v>0</v>
      </c>
      <c r="AM28" s="5">
        <v>0</v>
      </c>
      <c r="AN28" s="2" t="s">
        <v>547</v>
      </c>
      <c r="AO28" s="2">
        <v>0</v>
      </c>
    </row>
    <row r="29" spans="1:41">
      <c r="A29" s="2">
        <v>24</v>
      </c>
      <c r="B29" s="2">
        <v>4</v>
      </c>
      <c r="C29" s="1" t="s">
        <v>335</v>
      </c>
      <c r="D29" s="2">
        <v>3</v>
      </c>
      <c r="E29" s="2">
        <v>1</v>
      </c>
      <c r="F29" s="2">
        <v>15</v>
      </c>
      <c r="G29" s="2" t="s">
        <v>541</v>
      </c>
      <c r="H29" s="2">
        <v>2</v>
      </c>
      <c r="I29" s="1" t="s">
        <v>17</v>
      </c>
      <c r="J29" s="1">
        <v>2</v>
      </c>
      <c r="K29" s="2">
        <v>5</v>
      </c>
      <c r="L29" s="3" t="s">
        <v>271</v>
      </c>
      <c r="M29" s="2">
        <v>0</v>
      </c>
      <c r="N29" s="2">
        <v>0</v>
      </c>
      <c r="O29" s="2">
        <v>0</v>
      </c>
      <c r="P29" s="2">
        <v>0</v>
      </c>
      <c r="Q29" s="2">
        <v>6</v>
      </c>
      <c r="R29" s="2">
        <f>A28</f>
        <v>23</v>
      </c>
      <c r="S29" s="2">
        <v>0</v>
      </c>
      <c r="T29" s="2">
        <f>MROUND(ROUND(T28*2.6,0)*(100+10%*Q29)%,30)</f>
        <v>5220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 t="s">
        <v>199</v>
      </c>
      <c r="AD29" s="2">
        <f>ROUND(AD28*2.5,0)</f>
        <v>133</v>
      </c>
      <c r="AE29" s="2">
        <v>0</v>
      </c>
      <c r="AF29" s="2">
        <v>0</v>
      </c>
      <c r="AG29" s="2">
        <v>0</v>
      </c>
      <c r="AH29" s="2">
        <v>0</v>
      </c>
      <c r="AI29" s="2">
        <f>MROUND(ROUND(AI28*2.6,0)*(100+10%*AE30)%,30)</f>
        <v>6510</v>
      </c>
      <c r="AJ29" s="2">
        <v>0</v>
      </c>
      <c r="AK29" s="2">
        <v>0</v>
      </c>
      <c r="AL29" s="2">
        <v>0</v>
      </c>
      <c r="AM29" s="5">
        <v>0</v>
      </c>
      <c r="AN29" s="2" t="s">
        <v>547</v>
      </c>
      <c r="AO29" s="2">
        <v>0</v>
      </c>
    </row>
    <row r="30" spans="1:41">
      <c r="A30" s="2">
        <v>25</v>
      </c>
      <c r="B30" s="2">
        <v>4</v>
      </c>
      <c r="C30" s="1" t="s">
        <v>336</v>
      </c>
      <c r="D30" s="2">
        <v>4</v>
      </c>
      <c r="E30" s="2">
        <v>1</v>
      </c>
      <c r="F30" s="2">
        <v>21</v>
      </c>
      <c r="G30" s="2" t="s">
        <v>541</v>
      </c>
      <c r="H30" s="2">
        <v>2</v>
      </c>
      <c r="I30" s="1" t="s">
        <v>18</v>
      </c>
      <c r="J30" s="1">
        <v>2</v>
      </c>
      <c r="K30" s="2">
        <v>8</v>
      </c>
      <c r="L30" s="3" t="s">
        <v>271</v>
      </c>
      <c r="M30" s="2">
        <v>0</v>
      </c>
      <c r="N30" s="2">
        <v>0</v>
      </c>
      <c r="O30" s="2">
        <v>0</v>
      </c>
      <c r="P30" s="2">
        <v>0</v>
      </c>
      <c r="Q30" s="2">
        <v>9</v>
      </c>
      <c r="R30" s="2">
        <f>A29</f>
        <v>24</v>
      </c>
      <c r="S30" s="2">
        <v>0</v>
      </c>
      <c r="T30" s="2">
        <f>MROUND(ROUND(T29*2.6,0)*(100+10%*Q30)%,30)</f>
        <v>13680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 t="s">
        <v>199</v>
      </c>
      <c r="AD30" s="2">
        <f>ROUND(AD29*2.5,0)</f>
        <v>333</v>
      </c>
      <c r="AE30" s="2">
        <v>0</v>
      </c>
      <c r="AF30" s="2">
        <v>0</v>
      </c>
      <c r="AG30" s="2">
        <v>0</v>
      </c>
      <c r="AH30" s="2">
        <v>0</v>
      </c>
      <c r="AI30" s="2">
        <f>MROUND(ROUND(AI29*2.6,0)*(100+10%*AE31)%,30)</f>
        <v>16920</v>
      </c>
      <c r="AJ30" s="2">
        <v>0</v>
      </c>
      <c r="AK30" s="2">
        <v>0</v>
      </c>
      <c r="AL30" s="2">
        <v>0</v>
      </c>
      <c r="AM30" s="5">
        <v>0</v>
      </c>
      <c r="AN30" s="2" t="s">
        <v>547</v>
      </c>
      <c r="AO30" s="2">
        <v>0</v>
      </c>
    </row>
    <row r="31" spans="1:41">
      <c r="A31" s="2">
        <v>26</v>
      </c>
      <c r="B31" s="2">
        <v>4</v>
      </c>
      <c r="C31" s="1" t="s">
        <v>337</v>
      </c>
      <c r="D31" s="2">
        <v>5</v>
      </c>
      <c r="E31" s="2">
        <v>1</v>
      </c>
      <c r="F31" s="2">
        <v>27</v>
      </c>
      <c r="G31" s="2" t="s">
        <v>541</v>
      </c>
      <c r="H31" s="2">
        <v>2</v>
      </c>
      <c r="I31" s="1" t="s">
        <v>19</v>
      </c>
      <c r="J31" s="1">
        <v>2</v>
      </c>
      <c r="K31" s="2">
        <v>10</v>
      </c>
      <c r="L31" s="3" t="s">
        <v>271</v>
      </c>
      <c r="M31" s="2">
        <v>0</v>
      </c>
      <c r="N31" s="2">
        <v>0</v>
      </c>
      <c r="O31" s="2">
        <v>0</v>
      </c>
      <c r="P31" s="2">
        <v>0</v>
      </c>
      <c r="Q31" s="2">
        <v>11</v>
      </c>
      <c r="R31" s="2">
        <f>A30</f>
        <v>25</v>
      </c>
      <c r="S31" s="2">
        <v>0</v>
      </c>
      <c r="T31" s="2">
        <f>MROUND(ROUND(T30*2.6,0)*(100+10%*Q31)%,30)</f>
        <v>35970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 t="s">
        <v>199</v>
      </c>
      <c r="AD31" s="2">
        <f>ROUND(AD30*2.5,0)</f>
        <v>833</v>
      </c>
      <c r="AE31" s="2">
        <v>0</v>
      </c>
      <c r="AF31" s="2">
        <v>0</v>
      </c>
      <c r="AG31" s="2">
        <v>0</v>
      </c>
      <c r="AH31" s="2">
        <v>0</v>
      </c>
      <c r="AI31" s="2">
        <f>MROUND(ROUND(AI30*2.6,0)*(100+10%*AE32)%,30)</f>
        <v>43980</v>
      </c>
      <c r="AJ31" s="2">
        <v>0</v>
      </c>
      <c r="AK31" s="2">
        <v>0</v>
      </c>
      <c r="AL31" s="2">
        <v>0</v>
      </c>
      <c r="AM31" s="5">
        <v>0</v>
      </c>
      <c r="AN31" s="2" t="s">
        <v>547</v>
      </c>
      <c r="AO31" s="2">
        <v>0</v>
      </c>
    </row>
    <row r="32" spans="1:41">
      <c r="A32" s="2">
        <v>27</v>
      </c>
      <c r="B32" s="2">
        <v>5</v>
      </c>
      <c r="C32" s="1" t="s">
        <v>338</v>
      </c>
      <c r="D32" s="2">
        <v>1</v>
      </c>
      <c r="E32" s="2">
        <v>1</v>
      </c>
      <c r="F32" s="2">
        <v>5</v>
      </c>
      <c r="G32" s="2" t="s">
        <v>541</v>
      </c>
      <c r="H32" s="2">
        <v>2</v>
      </c>
      <c r="I32" s="1" t="s">
        <v>20</v>
      </c>
      <c r="J32" s="1">
        <v>2</v>
      </c>
      <c r="K32" s="2">
        <v>2</v>
      </c>
      <c r="L32" s="3" t="s">
        <v>271</v>
      </c>
      <c r="M32" s="2">
        <v>0</v>
      </c>
      <c r="N32" s="2">
        <v>0</v>
      </c>
      <c r="O32" s="2">
        <v>0</v>
      </c>
      <c r="P32" s="2">
        <v>0</v>
      </c>
      <c r="Q32" s="2">
        <v>3</v>
      </c>
      <c r="R32" s="2">
        <v>0</v>
      </c>
      <c r="S32" s="2">
        <v>0</v>
      </c>
      <c r="T32" s="2">
        <v>800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 t="s">
        <v>199</v>
      </c>
      <c r="AD32" s="2">
        <v>30</v>
      </c>
      <c r="AE32" s="2">
        <v>0</v>
      </c>
      <c r="AF32" s="2">
        <v>0</v>
      </c>
      <c r="AG32" s="2">
        <v>0</v>
      </c>
      <c r="AH32" s="2">
        <v>0</v>
      </c>
      <c r="AI32" s="2">
        <v>330</v>
      </c>
      <c r="AJ32" s="2">
        <v>0</v>
      </c>
      <c r="AK32" s="2">
        <v>0</v>
      </c>
      <c r="AL32" s="2">
        <v>0</v>
      </c>
      <c r="AM32" s="5">
        <v>0</v>
      </c>
      <c r="AN32" s="2" t="s">
        <v>548</v>
      </c>
      <c r="AO32" s="2">
        <v>0</v>
      </c>
    </row>
    <row r="33" spans="1:41">
      <c r="A33" s="2">
        <v>28</v>
      </c>
      <c r="B33" s="2">
        <v>5</v>
      </c>
      <c r="C33" s="1" t="s">
        <v>339</v>
      </c>
      <c r="D33" s="2">
        <v>2</v>
      </c>
      <c r="E33" s="2">
        <v>1</v>
      </c>
      <c r="F33" s="2">
        <v>11</v>
      </c>
      <c r="G33" s="2" t="s">
        <v>541</v>
      </c>
      <c r="H33" s="2">
        <v>2</v>
      </c>
      <c r="I33" s="1" t="s">
        <v>21</v>
      </c>
      <c r="J33" s="1">
        <v>2</v>
      </c>
      <c r="K33" s="2">
        <v>4</v>
      </c>
      <c r="L33" s="3" t="s">
        <v>271</v>
      </c>
      <c r="M33" s="2">
        <v>0</v>
      </c>
      <c r="N33" s="2">
        <v>0</v>
      </c>
      <c r="O33" s="2">
        <v>0</v>
      </c>
      <c r="P33" s="2">
        <v>0</v>
      </c>
      <c r="Q33" s="2">
        <v>5</v>
      </c>
      <c r="R33" s="2">
        <f>A32</f>
        <v>27</v>
      </c>
      <c r="S33" s="2">
        <v>0</v>
      </c>
      <c r="T33" s="2">
        <v>2100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 t="s">
        <v>199</v>
      </c>
      <c r="AD33" s="2">
        <f>ROUND(AD32*2.5,0)</f>
        <v>75</v>
      </c>
      <c r="AE33" s="2">
        <v>0</v>
      </c>
      <c r="AF33" s="2">
        <v>0</v>
      </c>
      <c r="AG33" s="2">
        <v>0</v>
      </c>
      <c r="AH33" s="2">
        <v>0</v>
      </c>
      <c r="AI33" s="2">
        <v>2100</v>
      </c>
      <c r="AJ33" s="2">
        <v>0</v>
      </c>
      <c r="AK33" s="2">
        <v>0</v>
      </c>
      <c r="AL33" s="2">
        <v>0</v>
      </c>
      <c r="AM33" s="5">
        <v>0</v>
      </c>
      <c r="AN33" s="2" t="s">
        <v>548</v>
      </c>
      <c r="AO33" s="2">
        <v>0</v>
      </c>
    </row>
    <row r="34" spans="1:41">
      <c r="A34" s="2">
        <v>29</v>
      </c>
      <c r="B34" s="2">
        <v>5</v>
      </c>
      <c r="C34" s="1" t="s">
        <v>340</v>
      </c>
      <c r="D34" s="2">
        <v>3</v>
      </c>
      <c r="E34" s="2">
        <v>1</v>
      </c>
      <c r="F34" s="2">
        <v>15</v>
      </c>
      <c r="G34" s="2" t="s">
        <v>541</v>
      </c>
      <c r="H34" s="2">
        <v>2</v>
      </c>
      <c r="I34" s="1" t="s">
        <v>22</v>
      </c>
      <c r="J34" s="1">
        <v>2</v>
      </c>
      <c r="K34" s="2">
        <v>6</v>
      </c>
      <c r="L34" s="3" t="s">
        <v>271</v>
      </c>
      <c r="M34" s="2">
        <v>0</v>
      </c>
      <c r="N34" s="2">
        <v>0</v>
      </c>
      <c r="O34" s="2">
        <v>0</v>
      </c>
      <c r="P34" s="2">
        <v>0</v>
      </c>
      <c r="Q34" s="2">
        <v>7</v>
      </c>
      <c r="R34" s="2">
        <f>A33</f>
        <v>28</v>
      </c>
      <c r="S34" s="2">
        <v>0</v>
      </c>
      <c r="T34" s="2">
        <f>MROUND(ROUND(T33*3,0)*(100+10%*Q34)%,30)</f>
        <v>6330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 t="s">
        <v>199</v>
      </c>
      <c r="AD34" s="2">
        <f>ROUND(AD33*2.5,0)</f>
        <v>188</v>
      </c>
      <c r="AE34" s="2">
        <v>0</v>
      </c>
      <c r="AF34" s="2">
        <v>0</v>
      </c>
      <c r="AG34" s="2">
        <v>0</v>
      </c>
      <c r="AH34" s="2">
        <v>0</v>
      </c>
      <c r="AI34" s="2">
        <f>MROUND(ROUND(AI33*3,0)*(100+10%*AE35)%,30)</f>
        <v>6300</v>
      </c>
      <c r="AJ34" s="2">
        <v>0</v>
      </c>
      <c r="AK34" s="2">
        <v>0</v>
      </c>
      <c r="AL34" s="2">
        <v>0</v>
      </c>
      <c r="AM34" s="5">
        <v>0</v>
      </c>
      <c r="AN34" s="2" t="s">
        <v>548</v>
      </c>
      <c r="AO34" s="2">
        <v>0</v>
      </c>
    </row>
    <row r="35" spans="1:41">
      <c r="A35" s="2">
        <v>30</v>
      </c>
      <c r="B35" s="2">
        <v>5</v>
      </c>
      <c r="C35" s="1" t="s">
        <v>341</v>
      </c>
      <c r="D35" s="2">
        <v>4</v>
      </c>
      <c r="E35" s="2">
        <v>1</v>
      </c>
      <c r="F35" s="2">
        <v>21</v>
      </c>
      <c r="G35" s="2" t="s">
        <v>541</v>
      </c>
      <c r="H35" s="2">
        <v>2</v>
      </c>
      <c r="I35" s="1" t="s">
        <v>23</v>
      </c>
      <c r="J35" s="1">
        <v>2</v>
      </c>
      <c r="K35" s="2">
        <v>8</v>
      </c>
      <c r="L35" s="3" t="s">
        <v>271</v>
      </c>
      <c r="M35" s="2">
        <v>0</v>
      </c>
      <c r="N35" s="2">
        <v>0</v>
      </c>
      <c r="O35" s="2">
        <v>0</v>
      </c>
      <c r="P35" s="2">
        <v>0</v>
      </c>
      <c r="Q35" s="2">
        <v>9</v>
      </c>
      <c r="R35" s="2">
        <f>A34</f>
        <v>29</v>
      </c>
      <c r="S35" s="2">
        <v>0</v>
      </c>
      <c r="T35" s="2">
        <f>MROUND(ROUND(T34*3,0)*(100+10%*D35)%,30)</f>
        <v>19080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 t="s">
        <v>199</v>
      </c>
      <c r="AD35" s="2">
        <f>ROUND(AD34*2.5,0)</f>
        <v>470</v>
      </c>
      <c r="AE35" s="2">
        <v>0</v>
      </c>
      <c r="AF35" s="2">
        <v>0</v>
      </c>
      <c r="AG35" s="2">
        <v>0</v>
      </c>
      <c r="AH35" s="2">
        <v>0</v>
      </c>
      <c r="AI35" s="2">
        <f>MROUND(ROUND(AI34*3,0)*(100+10%*Z36)%,30)</f>
        <v>18900</v>
      </c>
      <c r="AJ35" s="2">
        <v>0</v>
      </c>
      <c r="AK35" s="2">
        <v>0</v>
      </c>
      <c r="AL35" s="2">
        <v>0</v>
      </c>
      <c r="AM35" s="5">
        <v>0</v>
      </c>
      <c r="AN35" s="2" t="s">
        <v>548</v>
      </c>
      <c r="AO35" s="2">
        <v>0</v>
      </c>
    </row>
    <row r="36" spans="1:41">
      <c r="A36" s="2">
        <v>31</v>
      </c>
      <c r="B36" s="2">
        <v>5</v>
      </c>
      <c r="C36" s="1" t="s">
        <v>342</v>
      </c>
      <c r="D36" s="2">
        <v>5</v>
      </c>
      <c r="E36" s="2">
        <v>1</v>
      </c>
      <c r="F36" s="2">
        <v>28</v>
      </c>
      <c r="G36" s="2" t="s">
        <v>541</v>
      </c>
      <c r="H36" s="2">
        <v>2</v>
      </c>
      <c r="I36" s="1" t="s">
        <v>24</v>
      </c>
      <c r="J36" s="1">
        <v>2</v>
      </c>
      <c r="K36" s="2">
        <v>11</v>
      </c>
      <c r="L36" s="3" t="s">
        <v>271</v>
      </c>
      <c r="M36" s="2">
        <v>0</v>
      </c>
      <c r="N36" s="2">
        <v>0</v>
      </c>
      <c r="O36" s="2">
        <v>0</v>
      </c>
      <c r="P36" s="2">
        <v>0</v>
      </c>
      <c r="Q36" s="2">
        <v>12</v>
      </c>
      <c r="R36" s="2">
        <f>A35</f>
        <v>30</v>
      </c>
      <c r="S36" s="2">
        <v>0</v>
      </c>
      <c r="T36" s="2">
        <f>MROUND(ROUND(T35*3,0)*(100+10%*D36)%,30)</f>
        <v>57540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 t="s">
        <v>199</v>
      </c>
      <c r="AD36" s="2">
        <f>ROUND(AD35*2.5,0)</f>
        <v>1175</v>
      </c>
      <c r="AE36" s="2">
        <v>0</v>
      </c>
      <c r="AF36" s="2">
        <v>0</v>
      </c>
      <c r="AG36" s="2">
        <v>0</v>
      </c>
      <c r="AH36" s="2">
        <v>0</v>
      </c>
      <c r="AI36" s="2">
        <f>MROUND(ROUND(AI35*3,0)*(100+10%*Z37)%,30)</f>
        <v>56700</v>
      </c>
      <c r="AJ36" s="2">
        <v>0</v>
      </c>
      <c r="AK36" s="2">
        <v>0</v>
      </c>
      <c r="AL36" s="2">
        <v>0</v>
      </c>
      <c r="AM36" s="5">
        <v>0</v>
      </c>
      <c r="AN36" s="2" t="s">
        <v>548</v>
      </c>
      <c r="AO36" s="2">
        <v>0</v>
      </c>
    </row>
    <row r="37" spans="1:41">
      <c r="A37" s="2">
        <v>32</v>
      </c>
      <c r="B37" s="2">
        <v>6</v>
      </c>
      <c r="C37" s="1" t="s">
        <v>343</v>
      </c>
      <c r="D37" s="2">
        <v>1</v>
      </c>
      <c r="E37" s="2">
        <v>1</v>
      </c>
      <c r="F37" s="2">
        <v>0</v>
      </c>
      <c r="G37" s="2" t="s">
        <v>541</v>
      </c>
      <c r="H37" s="2">
        <v>0</v>
      </c>
      <c r="I37" s="1" t="s">
        <v>25</v>
      </c>
      <c r="J37" s="1">
        <v>0</v>
      </c>
      <c r="K37" s="2">
        <v>0</v>
      </c>
      <c r="L37" s="3" t="s">
        <v>271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5">
        <v>0</v>
      </c>
      <c r="AN37" s="2" t="s">
        <v>549</v>
      </c>
      <c r="AO37" s="2">
        <v>0</v>
      </c>
    </row>
    <row r="38" spans="1:41">
      <c r="A38" s="2">
        <v>33</v>
      </c>
      <c r="B38" s="2">
        <v>7</v>
      </c>
      <c r="C38" s="1" t="s">
        <v>344</v>
      </c>
      <c r="D38" s="2">
        <v>1</v>
      </c>
      <c r="E38" s="2">
        <v>1</v>
      </c>
      <c r="F38" s="2">
        <v>10</v>
      </c>
      <c r="G38" s="2" t="s">
        <v>541</v>
      </c>
      <c r="H38" s="2">
        <v>2</v>
      </c>
      <c r="I38" s="1" t="s">
        <v>26</v>
      </c>
      <c r="J38" s="1">
        <v>2</v>
      </c>
      <c r="K38" s="2">
        <v>2</v>
      </c>
      <c r="L38" s="3" t="s">
        <v>271</v>
      </c>
      <c r="M38" s="2">
        <v>0</v>
      </c>
      <c r="N38" s="2">
        <v>0</v>
      </c>
      <c r="O38" s="2">
        <v>0</v>
      </c>
      <c r="P38" s="2">
        <v>0</v>
      </c>
      <c r="Q38" s="2">
        <v>3</v>
      </c>
      <c r="R38" s="2">
        <v>0</v>
      </c>
      <c r="S38" s="2">
        <v>0</v>
      </c>
      <c r="T38" s="2">
        <v>1080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900</v>
      </c>
      <c r="AJ38" s="2">
        <v>0</v>
      </c>
      <c r="AK38" s="2">
        <v>0</v>
      </c>
      <c r="AL38" s="2">
        <v>0</v>
      </c>
      <c r="AM38" s="5">
        <v>0</v>
      </c>
      <c r="AN38" s="2" t="s">
        <v>550</v>
      </c>
      <c r="AO38" s="2">
        <v>0</v>
      </c>
    </row>
    <row r="39" spans="1:41">
      <c r="A39" s="2">
        <v>34</v>
      </c>
      <c r="B39" s="2">
        <v>7</v>
      </c>
      <c r="C39" s="1" t="s">
        <v>345</v>
      </c>
      <c r="D39" s="2">
        <v>2</v>
      </c>
      <c r="E39" s="2">
        <v>1</v>
      </c>
      <c r="F39" s="2">
        <v>20</v>
      </c>
      <c r="G39" s="2" t="s">
        <v>541</v>
      </c>
      <c r="H39" s="2">
        <v>2</v>
      </c>
      <c r="I39" s="1" t="s">
        <v>27</v>
      </c>
      <c r="J39" s="1">
        <v>2</v>
      </c>
      <c r="K39" s="2">
        <v>6</v>
      </c>
      <c r="L39" s="3" t="s">
        <v>271</v>
      </c>
      <c r="M39" s="2">
        <v>0</v>
      </c>
      <c r="N39" s="2">
        <v>0</v>
      </c>
      <c r="O39" s="2">
        <v>0</v>
      </c>
      <c r="P39" s="2">
        <v>0</v>
      </c>
      <c r="Q39" s="2">
        <v>7</v>
      </c>
      <c r="R39" s="2">
        <f>A38</f>
        <v>33</v>
      </c>
      <c r="S39" s="2">
        <v>0</v>
      </c>
      <c r="T39" s="2">
        <v>10000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15000</v>
      </c>
      <c r="AJ39" s="2">
        <v>0</v>
      </c>
      <c r="AK39" s="2">
        <v>0</v>
      </c>
      <c r="AL39" s="2">
        <v>0</v>
      </c>
      <c r="AM39" s="5">
        <v>0</v>
      </c>
      <c r="AN39" s="2" t="s">
        <v>550</v>
      </c>
      <c r="AO39" s="2">
        <v>0</v>
      </c>
    </row>
    <row r="40" spans="1:41">
      <c r="A40" s="2">
        <v>35</v>
      </c>
      <c r="B40" s="2">
        <v>7</v>
      </c>
      <c r="C40" s="1" t="s">
        <v>346</v>
      </c>
      <c r="D40" s="2">
        <v>3</v>
      </c>
      <c r="E40" s="2">
        <v>1</v>
      </c>
      <c r="F40" s="2">
        <v>30</v>
      </c>
      <c r="G40" s="2" t="s">
        <v>541</v>
      </c>
      <c r="H40" s="2">
        <v>2</v>
      </c>
      <c r="I40" s="1" t="s">
        <v>28</v>
      </c>
      <c r="J40" s="1">
        <v>2</v>
      </c>
      <c r="K40" s="2">
        <v>10</v>
      </c>
      <c r="L40" s="3" t="s">
        <v>271</v>
      </c>
      <c r="M40" s="2">
        <v>0</v>
      </c>
      <c r="N40" s="2">
        <v>0</v>
      </c>
      <c r="O40" s="2">
        <v>0</v>
      </c>
      <c r="P40" s="2">
        <v>0</v>
      </c>
      <c r="Q40" s="2">
        <v>11</v>
      </c>
      <c r="R40" s="2">
        <f>A39</f>
        <v>34</v>
      </c>
      <c r="S40" s="2">
        <v>0</v>
      </c>
      <c r="T40" s="2">
        <f>MROUND(ROUND(T39*5.4,0)*(100+10%*Q40)%,30)</f>
        <v>54600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f>MROUND(ROUND(AI39*5.4,0)*(100+10%*AE41)%,30)</f>
        <v>81000</v>
      </c>
      <c r="AJ40" s="2">
        <v>0</v>
      </c>
      <c r="AK40" s="2">
        <v>0</v>
      </c>
      <c r="AL40" s="2">
        <v>0</v>
      </c>
      <c r="AM40" s="5">
        <v>0</v>
      </c>
      <c r="AN40" s="2" t="s">
        <v>550</v>
      </c>
      <c r="AO40" s="2">
        <v>0</v>
      </c>
    </row>
    <row r="41" spans="1:41">
      <c r="A41" s="2">
        <v>36</v>
      </c>
      <c r="B41" s="2">
        <v>8</v>
      </c>
      <c r="C41" s="1" t="s">
        <v>347</v>
      </c>
      <c r="D41" s="2">
        <v>1</v>
      </c>
      <c r="E41" s="2">
        <v>1</v>
      </c>
      <c r="F41" s="2">
        <v>0</v>
      </c>
      <c r="G41" s="2" t="s">
        <v>541</v>
      </c>
      <c r="H41" s="2">
        <v>3</v>
      </c>
      <c r="I41" s="1" t="s">
        <v>29</v>
      </c>
      <c r="J41" s="1">
        <v>3</v>
      </c>
      <c r="K41" s="2">
        <v>0</v>
      </c>
      <c r="L41" s="3" t="s">
        <v>271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5">
        <v>0</v>
      </c>
      <c r="AN41" s="2" t="s">
        <v>551</v>
      </c>
      <c r="AO41" s="2">
        <v>0</v>
      </c>
    </row>
    <row r="42" spans="1:41">
      <c r="A42" s="2">
        <v>37</v>
      </c>
      <c r="B42" s="2">
        <v>8</v>
      </c>
      <c r="C42" s="1" t="s">
        <v>348</v>
      </c>
      <c r="D42" s="2">
        <v>2</v>
      </c>
      <c r="E42" s="2">
        <v>1</v>
      </c>
      <c r="F42" s="2">
        <v>5</v>
      </c>
      <c r="G42" s="2" t="s">
        <v>541</v>
      </c>
      <c r="H42" s="2">
        <v>3</v>
      </c>
      <c r="I42" s="1" t="s">
        <v>30</v>
      </c>
      <c r="J42" s="1">
        <v>3</v>
      </c>
      <c r="K42" s="2">
        <v>1</v>
      </c>
      <c r="L42" s="3" t="s">
        <v>271</v>
      </c>
      <c r="M42" s="2">
        <v>0</v>
      </c>
      <c r="N42" s="2">
        <v>0</v>
      </c>
      <c r="O42" s="2">
        <v>0</v>
      </c>
      <c r="P42" s="2">
        <v>0</v>
      </c>
      <c r="Q42" s="2">
        <v>2</v>
      </c>
      <c r="R42" s="2">
        <f t="shared" ref="R42:R50" si="6">A41</f>
        <v>36</v>
      </c>
      <c r="S42" s="2">
        <v>0</v>
      </c>
      <c r="T42" s="2">
        <v>650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1800</v>
      </c>
      <c r="AJ42" s="2">
        <v>0</v>
      </c>
      <c r="AK42" s="2">
        <v>0</v>
      </c>
      <c r="AL42" s="2">
        <v>0</v>
      </c>
      <c r="AM42" s="5">
        <v>0</v>
      </c>
      <c r="AN42" s="2" t="s">
        <v>551</v>
      </c>
      <c r="AO42" s="2">
        <v>0</v>
      </c>
    </row>
    <row r="43" spans="1:41">
      <c r="A43" s="2">
        <v>38</v>
      </c>
      <c r="B43" s="2">
        <v>8</v>
      </c>
      <c r="C43" s="1" t="s">
        <v>349</v>
      </c>
      <c r="D43" s="2">
        <v>3</v>
      </c>
      <c r="E43" s="2">
        <v>1</v>
      </c>
      <c r="F43" s="2">
        <v>7</v>
      </c>
      <c r="G43" s="2" t="s">
        <v>541</v>
      </c>
      <c r="H43" s="2">
        <v>3</v>
      </c>
      <c r="I43" s="1" t="s">
        <v>31</v>
      </c>
      <c r="J43" s="1">
        <v>3</v>
      </c>
      <c r="K43" s="2">
        <v>3</v>
      </c>
      <c r="L43" s="3" t="s">
        <v>271</v>
      </c>
      <c r="M43" s="2">
        <v>0</v>
      </c>
      <c r="N43" s="2">
        <v>0</v>
      </c>
      <c r="O43" s="2">
        <v>0</v>
      </c>
      <c r="P43" s="2">
        <v>0</v>
      </c>
      <c r="Q43" s="2">
        <v>4</v>
      </c>
      <c r="R43" s="2">
        <f t="shared" si="6"/>
        <v>37</v>
      </c>
      <c r="S43" s="2">
        <v>0</v>
      </c>
      <c r="T43" s="2">
        <f t="shared" ref="T43:T50" si="7">MROUND(ROUND(T42*1.95,0)*(100+10%*Q43)%,30)</f>
        <v>1260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f t="shared" ref="AI43:AI50" si="8">MROUND(ROUND(AI42*1.95,0)*(100+10%*AE44)%,30)</f>
        <v>3510</v>
      </c>
      <c r="AJ43" s="2">
        <v>0</v>
      </c>
      <c r="AK43" s="2">
        <v>0</v>
      </c>
      <c r="AL43" s="2">
        <v>0</v>
      </c>
      <c r="AM43" s="5">
        <v>0</v>
      </c>
      <c r="AN43" s="2" t="s">
        <v>551</v>
      </c>
      <c r="AO43" s="2">
        <v>0</v>
      </c>
    </row>
    <row r="44" spans="1:41">
      <c r="A44" s="2">
        <v>39</v>
      </c>
      <c r="B44" s="2">
        <v>8</v>
      </c>
      <c r="C44" s="1" t="s">
        <v>350</v>
      </c>
      <c r="D44" s="2">
        <v>4</v>
      </c>
      <c r="E44" s="2">
        <v>1</v>
      </c>
      <c r="F44" s="2">
        <v>10</v>
      </c>
      <c r="G44" s="2" t="s">
        <v>541</v>
      </c>
      <c r="H44" s="2">
        <v>3</v>
      </c>
      <c r="I44" s="1" t="s">
        <v>32</v>
      </c>
      <c r="J44" s="1">
        <v>3</v>
      </c>
      <c r="K44" s="2">
        <v>4</v>
      </c>
      <c r="L44" s="3" t="s">
        <v>271</v>
      </c>
      <c r="M44" s="2">
        <v>0</v>
      </c>
      <c r="N44" s="2">
        <v>0</v>
      </c>
      <c r="O44" s="2">
        <v>0</v>
      </c>
      <c r="P44" s="2">
        <v>0</v>
      </c>
      <c r="Q44" s="2">
        <v>5</v>
      </c>
      <c r="R44" s="2">
        <f t="shared" si="6"/>
        <v>38</v>
      </c>
      <c r="S44" s="2">
        <v>0</v>
      </c>
      <c r="T44" s="2">
        <f t="shared" si="7"/>
        <v>2460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f t="shared" si="8"/>
        <v>6840</v>
      </c>
      <c r="AJ44" s="2">
        <v>0</v>
      </c>
      <c r="AK44" s="2">
        <v>0</v>
      </c>
      <c r="AL44" s="2">
        <v>0</v>
      </c>
      <c r="AM44" s="5">
        <v>0</v>
      </c>
      <c r="AN44" s="2" t="s">
        <v>551</v>
      </c>
      <c r="AO44" s="2">
        <v>0</v>
      </c>
    </row>
    <row r="45" spans="1:41">
      <c r="A45" s="2">
        <v>40</v>
      </c>
      <c r="B45" s="2">
        <v>8</v>
      </c>
      <c r="C45" s="1" t="s">
        <v>351</v>
      </c>
      <c r="D45" s="2">
        <v>5</v>
      </c>
      <c r="E45" s="2">
        <v>1</v>
      </c>
      <c r="F45" s="2">
        <v>13</v>
      </c>
      <c r="G45" s="2" t="s">
        <v>541</v>
      </c>
      <c r="H45" s="2">
        <v>3</v>
      </c>
      <c r="I45" s="1" t="s">
        <v>33</v>
      </c>
      <c r="J45" s="1">
        <v>3</v>
      </c>
      <c r="K45" s="2">
        <v>6</v>
      </c>
      <c r="L45" s="3" t="s">
        <v>271</v>
      </c>
      <c r="M45" s="2">
        <v>0</v>
      </c>
      <c r="N45" s="2">
        <v>0</v>
      </c>
      <c r="O45" s="2">
        <v>0</v>
      </c>
      <c r="P45" s="2">
        <v>0</v>
      </c>
      <c r="Q45" s="2">
        <v>7</v>
      </c>
      <c r="R45" s="2">
        <f t="shared" si="6"/>
        <v>39</v>
      </c>
      <c r="S45" s="2">
        <v>0</v>
      </c>
      <c r="T45" s="2">
        <f t="shared" si="7"/>
        <v>4830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f t="shared" si="8"/>
        <v>13350</v>
      </c>
      <c r="AJ45" s="2">
        <v>0</v>
      </c>
      <c r="AK45" s="2">
        <v>0</v>
      </c>
      <c r="AL45" s="2">
        <v>0</v>
      </c>
      <c r="AM45" s="5">
        <v>0</v>
      </c>
      <c r="AN45" s="2" t="s">
        <v>551</v>
      </c>
      <c r="AO45" s="2">
        <v>0</v>
      </c>
    </row>
    <row r="46" spans="1:41">
      <c r="A46" s="2">
        <v>41</v>
      </c>
      <c r="B46" s="2">
        <v>8</v>
      </c>
      <c r="C46" s="1" t="s">
        <v>352</v>
      </c>
      <c r="D46" s="2">
        <v>6</v>
      </c>
      <c r="E46" s="2">
        <v>1</v>
      </c>
      <c r="F46" s="2">
        <v>15</v>
      </c>
      <c r="G46" s="2" t="s">
        <v>541</v>
      </c>
      <c r="H46" s="2">
        <v>3</v>
      </c>
      <c r="I46" s="1" t="s">
        <v>34</v>
      </c>
      <c r="J46" s="1">
        <v>3</v>
      </c>
      <c r="K46" s="2">
        <v>7</v>
      </c>
      <c r="L46" s="3" t="s">
        <v>271</v>
      </c>
      <c r="M46" s="2">
        <v>0</v>
      </c>
      <c r="N46" s="2">
        <v>0</v>
      </c>
      <c r="O46" s="2">
        <v>0</v>
      </c>
      <c r="P46" s="2">
        <v>0</v>
      </c>
      <c r="Q46" s="2">
        <v>8</v>
      </c>
      <c r="R46" s="2">
        <f t="shared" si="6"/>
        <v>40</v>
      </c>
      <c r="S46" s="2">
        <v>0</v>
      </c>
      <c r="T46" s="2">
        <f t="shared" si="7"/>
        <v>9480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f t="shared" si="8"/>
        <v>26040</v>
      </c>
      <c r="AJ46" s="2">
        <v>0</v>
      </c>
      <c r="AK46" s="2">
        <v>0</v>
      </c>
      <c r="AL46" s="2">
        <v>0</v>
      </c>
      <c r="AM46" s="5">
        <v>0</v>
      </c>
      <c r="AN46" s="2" t="s">
        <v>551</v>
      </c>
      <c r="AO46" s="2">
        <v>0</v>
      </c>
    </row>
    <row r="47" spans="1:41">
      <c r="A47" s="2">
        <v>42</v>
      </c>
      <c r="B47" s="2">
        <v>8</v>
      </c>
      <c r="C47" s="1" t="s">
        <v>353</v>
      </c>
      <c r="D47" s="2">
        <v>7</v>
      </c>
      <c r="E47" s="2">
        <v>1</v>
      </c>
      <c r="F47" s="2">
        <v>18</v>
      </c>
      <c r="G47" s="2" t="s">
        <v>541</v>
      </c>
      <c r="H47" s="2">
        <v>3</v>
      </c>
      <c r="I47" s="1" t="s">
        <v>35</v>
      </c>
      <c r="J47" s="1">
        <v>3</v>
      </c>
      <c r="K47" s="2">
        <v>8</v>
      </c>
      <c r="L47" s="3" t="s">
        <v>271</v>
      </c>
      <c r="M47" s="2">
        <v>0</v>
      </c>
      <c r="N47" s="2">
        <v>0</v>
      </c>
      <c r="O47" s="2">
        <v>0</v>
      </c>
      <c r="P47" s="2">
        <v>0</v>
      </c>
      <c r="Q47" s="2">
        <v>9</v>
      </c>
      <c r="R47" s="2">
        <f t="shared" si="6"/>
        <v>41</v>
      </c>
      <c r="S47" s="2">
        <v>0</v>
      </c>
      <c r="T47" s="2">
        <f t="shared" si="7"/>
        <v>18660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f t="shared" si="8"/>
        <v>50790</v>
      </c>
      <c r="AJ47" s="2">
        <v>0</v>
      </c>
      <c r="AK47" s="2">
        <v>0</v>
      </c>
      <c r="AL47" s="2">
        <v>0</v>
      </c>
      <c r="AM47" s="5">
        <v>0</v>
      </c>
      <c r="AN47" s="2" t="s">
        <v>551</v>
      </c>
      <c r="AO47" s="2">
        <v>0</v>
      </c>
    </row>
    <row r="48" spans="1:41">
      <c r="A48" s="2">
        <v>43</v>
      </c>
      <c r="B48" s="2">
        <v>8</v>
      </c>
      <c r="C48" s="1" t="s">
        <v>354</v>
      </c>
      <c r="D48" s="2">
        <v>8</v>
      </c>
      <c r="E48" s="2">
        <v>1</v>
      </c>
      <c r="F48" s="2">
        <v>22</v>
      </c>
      <c r="G48" s="2" t="s">
        <v>541</v>
      </c>
      <c r="H48" s="2">
        <v>3</v>
      </c>
      <c r="I48" s="1" t="s">
        <v>36</v>
      </c>
      <c r="J48" s="1">
        <v>3</v>
      </c>
      <c r="K48" s="2">
        <v>9</v>
      </c>
      <c r="L48" s="3" t="s">
        <v>271</v>
      </c>
      <c r="M48" s="2">
        <v>0</v>
      </c>
      <c r="N48" s="2">
        <v>0</v>
      </c>
      <c r="O48" s="2">
        <v>0</v>
      </c>
      <c r="P48" s="2">
        <v>0</v>
      </c>
      <c r="Q48" s="2">
        <v>10</v>
      </c>
      <c r="R48" s="2">
        <f t="shared" si="6"/>
        <v>42</v>
      </c>
      <c r="S48" s="2">
        <v>0</v>
      </c>
      <c r="T48" s="2">
        <f t="shared" si="7"/>
        <v>36750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f t="shared" si="8"/>
        <v>99030</v>
      </c>
      <c r="AJ48" s="2">
        <v>0</v>
      </c>
      <c r="AK48" s="2">
        <v>0</v>
      </c>
      <c r="AL48" s="2">
        <v>0</v>
      </c>
      <c r="AM48" s="5">
        <v>0</v>
      </c>
      <c r="AN48" s="2" t="s">
        <v>551</v>
      </c>
      <c r="AO48" s="2">
        <v>0</v>
      </c>
    </row>
    <row r="49" spans="1:41">
      <c r="A49" s="2">
        <v>44</v>
      </c>
      <c r="B49" s="2">
        <v>8</v>
      </c>
      <c r="C49" s="1" t="s">
        <v>355</v>
      </c>
      <c r="D49" s="2">
        <v>9</v>
      </c>
      <c r="E49" s="2">
        <v>1</v>
      </c>
      <c r="F49" s="2">
        <v>25</v>
      </c>
      <c r="G49" s="2" t="s">
        <v>541</v>
      </c>
      <c r="H49" s="2">
        <v>3</v>
      </c>
      <c r="I49" s="1" t="s">
        <v>37</v>
      </c>
      <c r="J49" s="1">
        <v>3</v>
      </c>
      <c r="K49" s="2">
        <v>10</v>
      </c>
      <c r="L49" s="3" t="s">
        <v>271</v>
      </c>
      <c r="M49" s="2">
        <v>0</v>
      </c>
      <c r="N49" s="2">
        <v>0</v>
      </c>
      <c r="O49" s="2">
        <v>0</v>
      </c>
      <c r="P49" s="2">
        <v>0</v>
      </c>
      <c r="Q49" s="2">
        <v>11</v>
      </c>
      <c r="R49" s="2">
        <f t="shared" si="6"/>
        <v>43</v>
      </c>
      <c r="S49" s="2">
        <v>0</v>
      </c>
      <c r="T49" s="2">
        <f t="shared" si="7"/>
        <v>72450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f t="shared" si="8"/>
        <v>193110</v>
      </c>
      <c r="AJ49" s="2">
        <v>0</v>
      </c>
      <c r="AK49" s="2">
        <v>0</v>
      </c>
      <c r="AL49" s="2">
        <v>0</v>
      </c>
      <c r="AM49" s="5">
        <v>0</v>
      </c>
      <c r="AN49" s="2" t="s">
        <v>551</v>
      </c>
      <c r="AO49" s="2">
        <v>0</v>
      </c>
    </row>
    <row r="50" spans="1:41">
      <c r="A50" s="2">
        <v>45</v>
      </c>
      <c r="B50" s="2">
        <v>8</v>
      </c>
      <c r="C50" s="1" t="s">
        <v>356</v>
      </c>
      <c r="D50" s="2">
        <v>10</v>
      </c>
      <c r="E50" s="2">
        <v>1</v>
      </c>
      <c r="F50" s="2">
        <v>30</v>
      </c>
      <c r="G50" s="2" t="s">
        <v>541</v>
      </c>
      <c r="H50" s="2">
        <v>3</v>
      </c>
      <c r="I50" s="1" t="s">
        <v>38</v>
      </c>
      <c r="J50" s="1">
        <v>3</v>
      </c>
      <c r="K50" s="2">
        <v>12</v>
      </c>
      <c r="L50" s="3" t="s">
        <v>271</v>
      </c>
      <c r="M50" s="2">
        <v>0</v>
      </c>
      <c r="N50" s="2">
        <v>0</v>
      </c>
      <c r="O50" s="2">
        <v>0</v>
      </c>
      <c r="P50" s="2">
        <v>0</v>
      </c>
      <c r="Q50" s="2">
        <v>13</v>
      </c>
      <c r="R50" s="2">
        <f t="shared" si="6"/>
        <v>44</v>
      </c>
      <c r="S50" s="2">
        <v>0</v>
      </c>
      <c r="T50" s="2">
        <f t="shared" si="7"/>
        <v>143100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f t="shared" si="8"/>
        <v>376560</v>
      </c>
      <c r="AJ50" s="2">
        <v>0</v>
      </c>
      <c r="AK50" s="2">
        <v>0</v>
      </c>
      <c r="AL50" s="2">
        <v>0</v>
      </c>
      <c r="AM50" s="5">
        <v>0</v>
      </c>
      <c r="AN50" s="2" t="s">
        <v>551</v>
      </c>
      <c r="AO50" s="2">
        <v>0</v>
      </c>
    </row>
    <row r="51" spans="1:41">
      <c r="A51" s="2">
        <v>46</v>
      </c>
      <c r="B51" s="2">
        <v>9</v>
      </c>
      <c r="C51" s="1" t="s">
        <v>357</v>
      </c>
      <c r="D51" s="2">
        <v>1</v>
      </c>
      <c r="E51" s="2">
        <v>1</v>
      </c>
      <c r="F51" s="2">
        <v>5</v>
      </c>
      <c r="G51" s="2" t="s">
        <v>541</v>
      </c>
      <c r="H51" s="2">
        <v>3</v>
      </c>
      <c r="I51" s="1" t="s">
        <v>39</v>
      </c>
      <c r="J51" s="1">
        <v>3</v>
      </c>
      <c r="K51" s="2">
        <v>1</v>
      </c>
      <c r="L51" s="3" t="s">
        <v>271</v>
      </c>
      <c r="M51" s="2">
        <v>0</v>
      </c>
      <c r="N51" s="2">
        <v>0</v>
      </c>
      <c r="O51" s="2">
        <v>0</v>
      </c>
      <c r="P51" s="2">
        <v>0</v>
      </c>
      <c r="Q51" s="2">
        <v>2</v>
      </c>
      <c r="R51" s="2">
        <v>0</v>
      </c>
      <c r="S51" s="2">
        <v>0</v>
      </c>
      <c r="T51" s="2">
        <v>600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1200</v>
      </c>
      <c r="AJ51" s="2">
        <v>0</v>
      </c>
      <c r="AK51" s="2">
        <v>0</v>
      </c>
      <c r="AL51" s="2">
        <v>0</v>
      </c>
      <c r="AM51" s="5">
        <v>0</v>
      </c>
      <c r="AN51" s="2" t="s">
        <v>552</v>
      </c>
      <c r="AO51" s="2">
        <v>0</v>
      </c>
    </row>
    <row r="52" spans="1:41">
      <c r="A52" s="2">
        <v>47</v>
      </c>
      <c r="B52" s="2">
        <v>9</v>
      </c>
      <c r="C52" s="1" t="s">
        <v>358</v>
      </c>
      <c r="D52" s="2">
        <v>2</v>
      </c>
      <c r="E52" s="2">
        <v>1</v>
      </c>
      <c r="F52" s="2">
        <v>10</v>
      </c>
      <c r="G52" s="2" t="s">
        <v>541</v>
      </c>
      <c r="H52" s="2">
        <v>3</v>
      </c>
      <c r="I52" s="1" t="s">
        <v>40</v>
      </c>
      <c r="J52" s="1">
        <v>3</v>
      </c>
      <c r="K52" s="2">
        <v>4</v>
      </c>
      <c r="L52" s="3" t="s">
        <v>271</v>
      </c>
      <c r="M52" s="2">
        <v>0</v>
      </c>
      <c r="N52" s="2">
        <v>0</v>
      </c>
      <c r="O52" s="2">
        <v>0</v>
      </c>
      <c r="P52" s="2">
        <v>0</v>
      </c>
      <c r="Q52" s="2">
        <v>5</v>
      </c>
      <c r="R52" s="2">
        <f>A51</f>
        <v>46</v>
      </c>
      <c r="S52" s="2">
        <v>0</v>
      </c>
      <c r="T52" s="2">
        <v>3500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3900</v>
      </c>
      <c r="AJ52" s="2">
        <v>0</v>
      </c>
      <c r="AK52" s="2">
        <v>0</v>
      </c>
      <c r="AL52" s="2">
        <v>0</v>
      </c>
      <c r="AM52" s="5">
        <v>0</v>
      </c>
      <c r="AN52" s="2" t="s">
        <v>552</v>
      </c>
      <c r="AO52" s="2">
        <v>0</v>
      </c>
    </row>
    <row r="53" spans="1:41">
      <c r="A53" s="2">
        <v>48</v>
      </c>
      <c r="B53" s="2">
        <v>9</v>
      </c>
      <c r="C53" s="1" t="s">
        <v>359</v>
      </c>
      <c r="D53" s="2">
        <v>3</v>
      </c>
      <c r="E53" s="2">
        <v>1</v>
      </c>
      <c r="F53" s="2">
        <v>15</v>
      </c>
      <c r="G53" s="2" t="s">
        <v>541</v>
      </c>
      <c r="H53" s="2">
        <v>3</v>
      </c>
      <c r="I53" s="1" t="s">
        <v>41</v>
      </c>
      <c r="J53" s="1">
        <v>3</v>
      </c>
      <c r="K53" s="2">
        <v>5</v>
      </c>
      <c r="L53" s="3" t="s">
        <v>271</v>
      </c>
      <c r="M53" s="2">
        <v>0</v>
      </c>
      <c r="N53" s="2">
        <v>0</v>
      </c>
      <c r="O53" s="2">
        <v>0</v>
      </c>
      <c r="P53" s="2">
        <v>0</v>
      </c>
      <c r="Q53" s="2">
        <v>6</v>
      </c>
      <c r="R53" s="2">
        <f>A52</f>
        <v>47</v>
      </c>
      <c r="S53" s="2">
        <v>0</v>
      </c>
      <c r="T53" s="2">
        <f>MROUND(ROUND(T52*2.5,0)*(100+10%*Q53)%,30)</f>
        <v>8790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f>MROUND(ROUND(AI52*2.5,0)*(100+10%*AE54)%,30)</f>
        <v>9750</v>
      </c>
      <c r="AJ53" s="2">
        <v>0</v>
      </c>
      <c r="AK53" s="2">
        <v>0</v>
      </c>
      <c r="AL53" s="2">
        <v>0</v>
      </c>
      <c r="AM53" s="5">
        <v>0</v>
      </c>
      <c r="AN53" s="2" t="s">
        <v>552</v>
      </c>
      <c r="AO53" s="2">
        <v>0</v>
      </c>
    </row>
    <row r="54" spans="1:41">
      <c r="A54" s="2">
        <v>49</v>
      </c>
      <c r="B54" s="2">
        <v>9</v>
      </c>
      <c r="C54" s="1" t="s">
        <v>360</v>
      </c>
      <c r="D54" s="2">
        <v>4</v>
      </c>
      <c r="E54" s="2">
        <v>1</v>
      </c>
      <c r="F54" s="2">
        <v>20</v>
      </c>
      <c r="G54" s="2" t="s">
        <v>541</v>
      </c>
      <c r="H54" s="2">
        <v>3</v>
      </c>
      <c r="I54" s="1" t="s">
        <v>42</v>
      </c>
      <c r="J54" s="1">
        <v>3</v>
      </c>
      <c r="K54" s="2">
        <v>8</v>
      </c>
      <c r="L54" s="3" t="s">
        <v>271</v>
      </c>
      <c r="M54" s="2">
        <v>0</v>
      </c>
      <c r="N54" s="2">
        <v>0</v>
      </c>
      <c r="O54" s="2">
        <v>0</v>
      </c>
      <c r="P54" s="2">
        <v>0</v>
      </c>
      <c r="Q54" s="2">
        <v>9</v>
      </c>
      <c r="R54" s="2">
        <f>A53</f>
        <v>48</v>
      </c>
      <c r="S54" s="2">
        <v>0</v>
      </c>
      <c r="T54" s="2">
        <f>MROUND(ROUND(T53*2.5,0)*(100+10%*Q54)%,30)</f>
        <v>22170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f>MROUND(ROUND(AI53*2.5,0)*(100+10%*AE55)%,30)</f>
        <v>24390</v>
      </c>
      <c r="AJ54" s="2">
        <v>0</v>
      </c>
      <c r="AK54" s="2">
        <v>0</v>
      </c>
      <c r="AL54" s="2">
        <v>0</v>
      </c>
      <c r="AM54" s="5">
        <v>0</v>
      </c>
      <c r="AN54" s="2" t="s">
        <v>552</v>
      </c>
      <c r="AO54" s="2">
        <v>0</v>
      </c>
    </row>
    <row r="55" spans="1:41">
      <c r="A55" s="2">
        <v>50</v>
      </c>
      <c r="B55" s="2">
        <v>9</v>
      </c>
      <c r="C55" s="1" t="s">
        <v>361</v>
      </c>
      <c r="D55" s="2">
        <v>5</v>
      </c>
      <c r="E55" s="2">
        <v>1</v>
      </c>
      <c r="F55" s="2">
        <v>25</v>
      </c>
      <c r="G55" s="2" t="s">
        <v>541</v>
      </c>
      <c r="H55" s="2">
        <v>3</v>
      </c>
      <c r="I55" s="1" t="s">
        <v>43</v>
      </c>
      <c r="J55" s="1">
        <v>3</v>
      </c>
      <c r="K55" s="2">
        <v>11</v>
      </c>
      <c r="L55" s="3" t="s">
        <v>271</v>
      </c>
      <c r="M55" s="2">
        <v>0</v>
      </c>
      <c r="N55" s="2">
        <v>0</v>
      </c>
      <c r="O55" s="2">
        <v>0</v>
      </c>
      <c r="P55" s="2">
        <v>0</v>
      </c>
      <c r="Q55" s="2">
        <v>12</v>
      </c>
      <c r="R55" s="2">
        <f>A54</f>
        <v>49</v>
      </c>
      <c r="S55" s="2">
        <v>0</v>
      </c>
      <c r="T55" s="2">
        <f>MROUND(ROUND(T54*2.5,0)*(100+10%*Q55)%,30)</f>
        <v>56100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f>MROUND(ROUND(AI54*2.5,0)*(100+10%*AE56)%,30)</f>
        <v>60990</v>
      </c>
      <c r="AJ55" s="2">
        <v>0</v>
      </c>
      <c r="AK55" s="2">
        <v>0</v>
      </c>
      <c r="AL55" s="2">
        <v>0</v>
      </c>
      <c r="AM55" s="5">
        <v>0</v>
      </c>
      <c r="AN55" s="2" t="s">
        <v>552</v>
      </c>
      <c r="AO55" s="2">
        <v>0</v>
      </c>
    </row>
    <row r="56" spans="1:41">
      <c r="A56" s="2">
        <v>51</v>
      </c>
      <c r="B56" s="2">
        <v>10</v>
      </c>
      <c r="C56" s="1" t="s">
        <v>362</v>
      </c>
      <c r="D56" s="2">
        <v>1</v>
      </c>
      <c r="E56" s="2">
        <v>1</v>
      </c>
      <c r="F56" s="2">
        <v>5</v>
      </c>
      <c r="G56" s="2" t="s">
        <v>541</v>
      </c>
      <c r="H56" s="2">
        <v>2</v>
      </c>
      <c r="I56" s="1" t="s">
        <v>44</v>
      </c>
      <c r="J56" s="1">
        <v>3</v>
      </c>
      <c r="K56" s="2">
        <v>0</v>
      </c>
      <c r="L56" s="3" t="s">
        <v>271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5">
        <v>0</v>
      </c>
      <c r="AN56" s="2" t="s">
        <v>553</v>
      </c>
      <c r="AO56" s="2">
        <v>0</v>
      </c>
    </row>
    <row r="57" spans="1:41">
      <c r="A57" s="2">
        <v>52</v>
      </c>
      <c r="B57" s="2">
        <v>10</v>
      </c>
      <c r="C57" s="1" t="s">
        <v>363</v>
      </c>
      <c r="D57" s="2">
        <v>2</v>
      </c>
      <c r="E57" s="2">
        <v>1</v>
      </c>
      <c r="F57" s="2">
        <v>10</v>
      </c>
      <c r="G57" s="2" t="s">
        <v>541</v>
      </c>
      <c r="H57" s="2">
        <v>2</v>
      </c>
      <c r="I57" s="1" t="s">
        <v>45</v>
      </c>
      <c r="J57" s="1">
        <v>3</v>
      </c>
      <c r="K57" s="2">
        <v>1</v>
      </c>
      <c r="L57" s="3" t="s">
        <v>271</v>
      </c>
      <c r="M57" s="2">
        <v>0</v>
      </c>
      <c r="N57" s="2">
        <v>0</v>
      </c>
      <c r="O57" s="2">
        <v>0</v>
      </c>
      <c r="P57" s="2">
        <v>0</v>
      </c>
      <c r="Q57" s="2">
        <v>2</v>
      </c>
      <c r="R57" s="2">
        <f>A56</f>
        <v>51</v>
      </c>
      <c r="S57" s="2">
        <v>0</v>
      </c>
      <c r="T57" s="2">
        <v>900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1800</v>
      </c>
      <c r="AJ57" s="2">
        <v>0</v>
      </c>
      <c r="AK57" s="2">
        <v>0</v>
      </c>
      <c r="AL57" s="2">
        <v>0</v>
      </c>
      <c r="AM57" s="5">
        <v>0</v>
      </c>
      <c r="AN57" s="2" t="s">
        <v>553</v>
      </c>
      <c r="AO57" s="2">
        <v>0</v>
      </c>
    </row>
    <row r="58" spans="1:41">
      <c r="A58" s="2">
        <v>53</v>
      </c>
      <c r="B58" s="2">
        <v>10</v>
      </c>
      <c r="C58" s="1" t="s">
        <v>364</v>
      </c>
      <c r="D58" s="2">
        <v>3</v>
      </c>
      <c r="E58" s="2">
        <v>1</v>
      </c>
      <c r="F58" s="2">
        <v>15</v>
      </c>
      <c r="G58" s="2" t="s">
        <v>541</v>
      </c>
      <c r="H58" s="2">
        <v>2</v>
      </c>
      <c r="I58" s="1" t="s">
        <v>46</v>
      </c>
      <c r="J58" s="1">
        <v>3</v>
      </c>
      <c r="K58" s="2">
        <v>3</v>
      </c>
      <c r="L58" s="3" t="s">
        <v>271</v>
      </c>
      <c r="M58" s="2">
        <v>0</v>
      </c>
      <c r="N58" s="2">
        <v>0</v>
      </c>
      <c r="O58" s="2">
        <v>0</v>
      </c>
      <c r="P58" s="2">
        <v>0</v>
      </c>
      <c r="Q58" s="2">
        <v>4</v>
      </c>
      <c r="R58" s="2">
        <f>A57</f>
        <v>52</v>
      </c>
      <c r="S58" s="2">
        <v>0</v>
      </c>
      <c r="T58" s="2">
        <f>MROUND(ROUND(T57*2.5,0)*(100+10%*Q58)%,30)</f>
        <v>2250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15000</v>
      </c>
      <c r="AJ58" s="2">
        <v>0</v>
      </c>
      <c r="AK58" s="2">
        <v>0</v>
      </c>
      <c r="AL58" s="2">
        <v>0</v>
      </c>
      <c r="AM58" s="5">
        <v>0</v>
      </c>
      <c r="AN58" s="2" t="s">
        <v>553</v>
      </c>
      <c r="AO58" s="2">
        <v>0</v>
      </c>
    </row>
    <row r="59" spans="1:41">
      <c r="A59" s="2">
        <v>54</v>
      </c>
      <c r="B59" s="2">
        <v>10</v>
      </c>
      <c r="C59" s="1" t="s">
        <v>365</v>
      </c>
      <c r="D59" s="2">
        <v>4</v>
      </c>
      <c r="E59" s="2">
        <v>1</v>
      </c>
      <c r="F59" s="2">
        <v>20</v>
      </c>
      <c r="G59" s="2" t="s">
        <v>541</v>
      </c>
      <c r="H59" s="2">
        <v>2</v>
      </c>
      <c r="I59" s="1" t="s">
        <v>47</v>
      </c>
      <c r="J59" s="1">
        <v>3</v>
      </c>
      <c r="K59" s="2">
        <v>5</v>
      </c>
      <c r="L59" s="3" t="s">
        <v>271</v>
      </c>
      <c r="M59" s="2">
        <v>0</v>
      </c>
      <c r="N59" s="2">
        <v>0</v>
      </c>
      <c r="O59" s="2">
        <v>0</v>
      </c>
      <c r="P59" s="2">
        <v>0</v>
      </c>
      <c r="Q59" s="2">
        <v>6</v>
      </c>
      <c r="R59" s="2">
        <f>A58</f>
        <v>53</v>
      </c>
      <c r="S59" s="2">
        <v>0</v>
      </c>
      <c r="T59" s="2">
        <f>MROUND(ROUND(T58*2.5,0)*(100+10%*Q59)%,30)</f>
        <v>5670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f>MROUND(ROUND(AI58*2.5,0)*(100+10%*AE59)%,30)</f>
        <v>37500</v>
      </c>
      <c r="AJ59" s="2">
        <v>0</v>
      </c>
      <c r="AK59" s="2">
        <v>0</v>
      </c>
      <c r="AL59" s="2">
        <v>0</v>
      </c>
      <c r="AM59" s="5">
        <v>0</v>
      </c>
      <c r="AN59" s="2" t="s">
        <v>553</v>
      </c>
      <c r="AO59" s="2">
        <v>0</v>
      </c>
    </row>
    <row r="60" spans="1:41">
      <c r="A60" s="2">
        <v>55</v>
      </c>
      <c r="B60" s="2">
        <v>10</v>
      </c>
      <c r="C60" s="1" t="s">
        <v>366</v>
      </c>
      <c r="D60" s="2">
        <v>5</v>
      </c>
      <c r="E60" s="2">
        <v>1</v>
      </c>
      <c r="F60" s="2">
        <v>25</v>
      </c>
      <c r="G60" s="2" t="s">
        <v>541</v>
      </c>
      <c r="H60" s="2">
        <v>2</v>
      </c>
      <c r="I60" s="1" t="s">
        <v>48</v>
      </c>
      <c r="J60" s="1">
        <v>3</v>
      </c>
      <c r="K60" s="2">
        <v>7</v>
      </c>
      <c r="L60" s="3" t="s">
        <v>271</v>
      </c>
      <c r="M60" s="2">
        <v>0</v>
      </c>
      <c r="N60" s="2">
        <v>0</v>
      </c>
      <c r="O60" s="2">
        <v>0</v>
      </c>
      <c r="P60" s="2">
        <v>0</v>
      </c>
      <c r="Q60" s="2">
        <v>8</v>
      </c>
      <c r="R60" s="2">
        <f>A59</f>
        <v>54</v>
      </c>
      <c r="S60" s="2">
        <v>0</v>
      </c>
      <c r="T60" s="2">
        <f>MROUND(ROUND(T59*2.5,0)*(100+10%*Q60)%,30)</f>
        <v>14280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f>MROUND(ROUND(AI59*2.5,0)*(100+10%*AE60)%,30)</f>
        <v>93750</v>
      </c>
      <c r="AJ60" s="2">
        <v>0</v>
      </c>
      <c r="AK60" s="2">
        <v>0</v>
      </c>
      <c r="AL60" s="2">
        <v>0</v>
      </c>
      <c r="AM60" s="5">
        <v>0</v>
      </c>
      <c r="AN60" s="2" t="s">
        <v>553</v>
      </c>
      <c r="AO60" s="2">
        <v>0</v>
      </c>
    </row>
    <row r="61" spans="1:41">
      <c r="A61" s="2">
        <v>56</v>
      </c>
      <c r="B61" s="2">
        <v>11</v>
      </c>
      <c r="C61" s="1" t="s">
        <v>367</v>
      </c>
      <c r="D61" s="2">
        <v>1</v>
      </c>
      <c r="E61" s="2">
        <v>10</v>
      </c>
      <c r="F61" s="2">
        <v>0</v>
      </c>
      <c r="G61" s="2" t="s">
        <v>541</v>
      </c>
      <c r="H61" s="2">
        <v>5</v>
      </c>
      <c r="I61" s="1" t="s">
        <v>368</v>
      </c>
      <c r="J61" s="1">
        <v>4</v>
      </c>
      <c r="K61" s="2">
        <v>2</v>
      </c>
      <c r="L61" s="3" t="s">
        <v>271</v>
      </c>
      <c r="M61" s="6" t="s">
        <v>275</v>
      </c>
      <c r="N61" s="7">
        <v>0.1</v>
      </c>
      <c r="O61" s="2">
        <v>0</v>
      </c>
      <c r="P61" s="3" t="s">
        <v>276</v>
      </c>
      <c r="Q61" s="2">
        <v>3</v>
      </c>
      <c r="R61" s="2">
        <v>0</v>
      </c>
      <c r="S61" s="2">
        <v>0</v>
      </c>
      <c r="T61" s="2">
        <v>750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1080</v>
      </c>
      <c r="AJ61" s="2">
        <v>0</v>
      </c>
      <c r="AK61" s="2">
        <v>0</v>
      </c>
      <c r="AL61" s="2">
        <v>0</v>
      </c>
      <c r="AM61" s="5">
        <v>0</v>
      </c>
      <c r="AN61" s="2" t="s">
        <v>554</v>
      </c>
      <c r="AO61" s="2">
        <v>0</v>
      </c>
    </row>
    <row r="62" spans="1:41">
      <c r="A62" s="2">
        <v>57</v>
      </c>
      <c r="B62" s="2">
        <v>12</v>
      </c>
      <c r="C62" s="1" t="s">
        <v>369</v>
      </c>
      <c r="D62" s="2">
        <v>1</v>
      </c>
      <c r="E62" s="2">
        <v>1</v>
      </c>
      <c r="F62" s="2">
        <v>5</v>
      </c>
      <c r="G62" s="2" t="s">
        <v>541</v>
      </c>
      <c r="H62" s="2">
        <v>2</v>
      </c>
      <c r="I62" s="1" t="s">
        <v>49</v>
      </c>
      <c r="J62" s="1">
        <v>2</v>
      </c>
      <c r="K62" s="2">
        <v>1</v>
      </c>
      <c r="L62" s="3" t="s">
        <v>271</v>
      </c>
      <c r="M62" s="2">
        <v>0</v>
      </c>
      <c r="N62" s="2">
        <v>0</v>
      </c>
      <c r="O62" s="2">
        <v>0</v>
      </c>
      <c r="P62" s="2">
        <v>0</v>
      </c>
      <c r="Q62" s="2">
        <v>2</v>
      </c>
      <c r="R62" s="2">
        <v>0</v>
      </c>
      <c r="S62" s="2">
        <v>0</v>
      </c>
      <c r="T62" s="2">
        <v>400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 t="s">
        <v>199</v>
      </c>
      <c r="AD62" s="2">
        <v>20</v>
      </c>
      <c r="AE62" s="2">
        <v>0</v>
      </c>
      <c r="AF62" s="2">
        <v>0</v>
      </c>
      <c r="AG62" s="2">
        <v>0</v>
      </c>
      <c r="AH62" s="2">
        <v>0</v>
      </c>
      <c r="AI62" s="2">
        <v>300</v>
      </c>
      <c r="AJ62" s="2">
        <v>0</v>
      </c>
      <c r="AK62" s="2">
        <v>0</v>
      </c>
      <c r="AL62" s="2">
        <v>0</v>
      </c>
      <c r="AM62" s="5">
        <v>0</v>
      </c>
      <c r="AN62" s="2" t="s">
        <v>555</v>
      </c>
      <c r="AO62" s="2">
        <v>0</v>
      </c>
    </row>
    <row r="63" spans="1:41">
      <c r="A63" s="2">
        <v>58</v>
      </c>
      <c r="B63" s="2">
        <v>12</v>
      </c>
      <c r="C63" s="1" t="s">
        <v>370</v>
      </c>
      <c r="D63" s="2">
        <v>2</v>
      </c>
      <c r="E63" s="2">
        <v>1</v>
      </c>
      <c r="F63" s="2">
        <v>10</v>
      </c>
      <c r="G63" s="2" t="s">
        <v>541</v>
      </c>
      <c r="H63" s="2">
        <v>2</v>
      </c>
      <c r="I63" s="1" t="s">
        <v>50</v>
      </c>
      <c r="J63" s="1">
        <v>2</v>
      </c>
      <c r="K63" s="2">
        <v>3</v>
      </c>
      <c r="L63" s="3" t="s">
        <v>271</v>
      </c>
      <c r="M63" s="2">
        <v>0</v>
      </c>
      <c r="N63" s="2">
        <v>0</v>
      </c>
      <c r="O63" s="2">
        <v>0</v>
      </c>
      <c r="P63" s="2">
        <v>0</v>
      </c>
      <c r="Q63" s="2">
        <v>4</v>
      </c>
      <c r="R63" s="2">
        <f>A62</f>
        <v>57</v>
      </c>
      <c r="S63" s="2">
        <v>0</v>
      </c>
      <c r="T63" s="2">
        <v>1200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 t="s">
        <v>199</v>
      </c>
      <c r="AD63" s="2">
        <f>ROUND(AD62*2.5,0)</f>
        <v>50</v>
      </c>
      <c r="AE63" s="2">
        <v>0</v>
      </c>
      <c r="AF63" s="2">
        <v>0</v>
      </c>
      <c r="AG63" s="2">
        <v>0</v>
      </c>
      <c r="AH63" s="2">
        <v>0</v>
      </c>
      <c r="AI63" s="2">
        <v>3000</v>
      </c>
      <c r="AJ63" s="2">
        <v>0</v>
      </c>
      <c r="AK63" s="2">
        <v>0</v>
      </c>
      <c r="AL63" s="2">
        <v>0</v>
      </c>
      <c r="AM63" s="5">
        <v>0</v>
      </c>
      <c r="AN63" s="2" t="s">
        <v>555</v>
      </c>
      <c r="AO63" s="2">
        <v>0</v>
      </c>
    </row>
    <row r="64" spans="1:41">
      <c r="A64" s="2">
        <v>59</v>
      </c>
      <c r="B64" s="2">
        <v>12</v>
      </c>
      <c r="C64" s="1" t="s">
        <v>371</v>
      </c>
      <c r="D64" s="2">
        <v>3</v>
      </c>
      <c r="E64" s="2">
        <v>1</v>
      </c>
      <c r="F64" s="2">
        <v>15</v>
      </c>
      <c r="G64" s="2" t="s">
        <v>541</v>
      </c>
      <c r="H64" s="2">
        <v>2</v>
      </c>
      <c r="I64" s="1" t="s">
        <v>51</v>
      </c>
      <c r="J64" s="1">
        <v>2</v>
      </c>
      <c r="K64" s="2">
        <v>5</v>
      </c>
      <c r="L64" s="3" t="s">
        <v>271</v>
      </c>
      <c r="M64" s="2">
        <v>0</v>
      </c>
      <c r="N64" s="2">
        <v>0</v>
      </c>
      <c r="O64" s="2">
        <v>0</v>
      </c>
      <c r="P64" s="2">
        <v>0</v>
      </c>
      <c r="Q64" s="2">
        <v>6</v>
      </c>
      <c r="R64" s="2">
        <f>A63</f>
        <v>58</v>
      </c>
      <c r="S64" s="2">
        <v>0</v>
      </c>
      <c r="T64" s="2">
        <f>MROUND(ROUND(T63*2.5,0)*(100+10%*Q64)%,30)</f>
        <v>3030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 t="s">
        <v>199</v>
      </c>
      <c r="AD64" s="2">
        <f>ROUND(AD63*2.5,0)</f>
        <v>125</v>
      </c>
      <c r="AE64" s="2">
        <v>0</v>
      </c>
      <c r="AF64" s="2">
        <v>0</v>
      </c>
      <c r="AG64" s="2">
        <v>0</v>
      </c>
      <c r="AH64" s="2">
        <v>0</v>
      </c>
      <c r="AI64" s="2">
        <v>10200</v>
      </c>
      <c r="AJ64" s="2">
        <v>0</v>
      </c>
      <c r="AK64" s="2">
        <v>0</v>
      </c>
      <c r="AL64" s="2">
        <v>0</v>
      </c>
      <c r="AM64" s="5">
        <v>0</v>
      </c>
      <c r="AN64" s="2" t="s">
        <v>555</v>
      </c>
      <c r="AO64" s="2">
        <v>0</v>
      </c>
    </row>
    <row r="65" spans="1:41">
      <c r="A65" s="2">
        <v>60</v>
      </c>
      <c r="B65" s="2">
        <v>12</v>
      </c>
      <c r="C65" s="1" t="s">
        <v>372</v>
      </c>
      <c r="D65" s="2">
        <v>4</v>
      </c>
      <c r="E65" s="2">
        <v>1</v>
      </c>
      <c r="F65" s="2">
        <v>20</v>
      </c>
      <c r="G65" s="2" t="s">
        <v>541</v>
      </c>
      <c r="H65" s="2">
        <v>2</v>
      </c>
      <c r="I65" s="1" t="s">
        <v>52</v>
      </c>
      <c r="J65" s="1">
        <v>2</v>
      </c>
      <c r="K65" s="2">
        <v>6</v>
      </c>
      <c r="L65" s="3" t="s">
        <v>271</v>
      </c>
      <c r="M65" s="2">
        <v>0</v>
      </c>
      <c r="N65" s="2">
        <v>0</v>
      </c>
      <c r="O65" s="2">
        <v>0</v>
      </c>
      <c r="P65" s="2">
        <v>0</v>
      </c>
      <c r="Q65" s="2">
        <v>7</v>
      </c>
      <c r="R65" s="2">
        <f>A64</f>
        <v>59</v>
      </c>
      <c r="S65" s="2">
        <v>0</v>
      </c>
      <c r="T65" s="2">
        <f>MROUND(ROUND(T64*2.5,0)*(100+10%*Q65)%,30)</f>
        <v>7620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 t="s">
        <v>199</v>
      </c>
      <c r="AD65" s="2">
        <f>ROUND(AD64*2.5,0)</f>
        <v>313</v>
      </c>
      <c r="AE65" s="2">
        <v>0</v>
      </c>
      <c r="AF65" s="2">
        <v>0</v>
      </c>
      <c r="AG65" s="2">
        <v>0</v>
      </c>
      <c r="AH65" s="2">
        <v>0</v>
      </c>
      <c r="AI65" s="2">
        <f>MROUND(ROUND(AI64*2.5,0)*(100+10%*AE65)%,30)</f>
        <v>25500</v>
      </c>
      <c r="AJ65" s="2">
        <v>0</v>
      </c>
      <c r="AK65" s="2">
        <v>0</v>
      </c>
      <c r="AL65" s="2">
        <v>0</v>
      </c>
      <c r="AM65" s="5">
        <v>0</v>
      </c>
      <c r="AN65" s="2" t="s">
        <v>555</v>
      </c>
      <c r="AO65" s="2">
        <v>0</v>
      </c>
    </row>
    <row r="66" spans="1:41">
      <c r="A66" s="2">
        <v>61</v>
      </c>
      <c r="B66" s="2">
        <v>12</v>
      </c>
      <c r="C66" s="1" t="s">
        <v>373</v>
      </c>
      <c r="D66" s="2">
        <v>5</v>
      </c>
      <c r="E66" s="2">
        <v>1</v>
      </c>
      <c r="F66" s="2">
        <v>25</v>
      </c>
      <c r="G66" s="2" t="s">
        <v>541</v>
      </c>
      <c r="H66" s="2">
        <v>2</v>
      </c>
      <c r="I66" s="1" t="s">
        <v>53</v>
      </c>
      <c r="J66" s="1">
        <v>2</v>
      </c>
      <c r="K66" s="2">
        <v>7</v>
      </c>
      <c r="L66" s="3" t="s">
        <v>271</v>
      </c>
      <c r="M66" s="2">
        <v>0</v>
      </c>
      <c r="N66" s="2">
        <v>0</v>
      </c>
      <c r="O66" s="2">
        <v>0</v>
      </c>
      <c r="P66" s="2">
        <v>0</v>
      </c>
      <c r="Q66" s="2">
        <v>8</v>
      </c>
      <c r="R66" s="2">
        <f>A65</f>
        <v>60</v>
      </c>
      <c r="S66" s="2">
        <v>0</v>
      </c>
      <c r="T66" s="2">
        <f>MROUND(ROUND(T65*2.5,0)*(100+10%*Q66)%,30)</f>
        <v>19200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 t="s">
        <v>199</v>
      </c>
      <c r="AD66" s="2">
        <f>ROUND(AD65*2.5,0)</f>
        <v>783</v>
      </c>
      <c r="AE66" s="2">
        <v>0</v>
      </c>
      <c r="AF66" s="2">
        <v>0</v>
      </c>
      <c r="AG66" s="2">
        <v>0</v>
      </c>
      <c r="AH66" s="2">
        <v>0</v>
      </c>
      <c r="AI66" s="2">
        <f>MROUND(ROUND(AI65*2.5,0)*(100+10%*AE66)%,30)</f>
        <v>63750</v>
      </c>
      <c r="AJ66" s="2">
        <v>0</v>
      </c>
      <c r="AK66" s="2">
        <v>0</v>
      </c>
      <c r="AL66" s="2">
        <v>0</v>
      </c>
      <c r="AM66" s="5">
        <v>0</v>
      </c>
      <c r="AN66" s="2" t="s">
        <v>555</v>
      </c>
      <c r="AO66" s="2">
        <v>0</v>
      </c>
    </row>
    <row r="67" spans="1:41">
      <c r="A67" s="2">
        <v>62</v>
      </c>
      <c r="B67" s="2">
        <v>13</v>
      </c>
      <c r="C67" s="1" t="s">
        <v>374</v>
      </c>
      <c r="D67" s="2">
        <v>1</v>
      </c>
      <c r="E67" s="2">
        <v>1</v>
      </c>
      <c r="F67" s="2">
        <v>12</v>
      </c>
      <c r="G67" s="2" t="s">
        <v>541</v>
      </c>
      <c r="H67" s="2">
        <v>2</v>
      </c>
      <c r="I67" s="1" t="s">
        <v>289</v>
      </c>
      <c r="J67" s="1">
        <v>2</v>
      </c>
      <c r="K67" s="2">
        <v>3</v>
      </c>
      <c r="L67" s="3" t="s">
        <v>271</v>
      </c>
      <c r="M67" s="2">
        <v>0</v>
      </c>
      <c r="N67" s="2">
        <v>0</v>
      </c>
      <c r="O67" s="2">
        <v>0</v>
      </c>
      <c r="P67" s="2">
        <v>0</v>
      </c>
      <c r="Q67" s="2">
        <v>4</v>
      </c>
      <c r="R67" s="2">
        <v>0</v>
      </c>
      <c r="S67" s="2">
        <v>0</v>
      </c>
      <c r="T67" s="2">
        <v>1100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 t="s">
        <v>199</v>
      </c>
      <c r="AD67" s="2">
        <v>35</v>
      </c>
      <c r="AE67" s="2">
        <v>0</v>
      </c>
      <c r="AF67" s="2">
        <v>0</v>
      </c>
      <c r="AG67" s="2">
        <v>0</v>
      </c>
      <c r="AH67" s="2">
        <v>0</v>
      </c>
      <c r="AI67" s="2">
        <v>600</v>
      </c>
      <c r="AJ67" s="2">
        <v>0</v>
      </c>
      <c r="AK67" s="2">
        <v>0</v>
      </c>
      <c r="AL67" s="2">
        <v>0</v>
      </c>
      <c r="AM67" s="5">
        <v>0</v>
      </c>
      <c r="AN67" s="2" t="s">
        <v>556</v>
      </c>
      <c r="AO67" s="2">
        <v>0</v>
      </c>
    </row>
    <row r="68" spans="1:41">
      <c r="A68" s="2">
        <v>63</v>
      </c>
      <c r="B68" s="2">
        <v>13</v>
      </c>
      <c r="C68" s="1" t="s">
        <v>375</v>
      </c>
      <c r="D68" s="2">
        <v>2</v>
      </c>
      <c r="E68" s="2">
        <v>1</v>
      </c>
      <c r="F68" s="2">
        <v>16</v>
      </c>
      <c r="G68" s="2" t="s">
        <v>541</v>
      </c>
      <c r="H68" s="2">
        <v>2</v>
      </c>
      <c r="I68" s="1" t="s">
        <v>177</v>
      </c>
      <c r="J68" s="1">
        <v>2</v>
      </c>
      <c r="K68" s="2">
        <v>5</v>
      </c>
      <c r="L68" s="3" t="s">
        <v>271</v>
      </c>
      <c r="M68" s="2">
        <v>0</v>
      </c>
      <c r="N68" s="2">
        <v>0</v>
      </c>
      <c r="O68" s="2">
        <v>0</v>
      </c>
      <c r="P68" s="2">
        <v>0</v>
      </c>
      <c r="Q68" s="2">
        <v>6</v>
      </c>
      <c r="R68" s="2">
        <f>A67</f>
        <v>62</v>
      </c>
      <c r="S68" s="2">
        <v>0</v>
      </c>
      <c r="T68" s="2">
        <v>3350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 t="s">
        <v>199</v>
      </c>
      <c r="AD68" s="2">
        <f>ROUND(AD67*2.5,0)</f>
        <v>88</v>
      </c>
      <c r="AE68" s="2">
        <v>0</v>
      </c>
      <c r="AF68" s="2">
        <v>0</v>
      </c>
      <c r="AG68" s="2">
        <v>0</v>
      </c>
      <c r="AH68" s="2">
        <v>0</v>
      </c>
      <c r="AI68" s="2">
        <v>8100</v>
      </c>
      <c r="AJ68" s="2">
        <v>0</v>
      </c>
      <c r="AK68" s="2">
        <v>0</v>
      </c>
      <c r="AL68" s="2">
        <v>0</v>
      </c>
      <c r="AM68" s="5">
        <v>0</v>
      </c>
      <c r="AN68" s="2" t="s">
        <v>556</v>
      </c>
      <c r="AO68" s="2">
        <v>0</v>
      </c>
    </row>
    <row r="69" spans="1:41">
      <c r="A69" s="2">
        <v>64</v>
      </c>
      <c r="B69" s="2">
        <v>13</v>
      </c>
      <c r="C69" s="1" t="s">
        <v>376</v>
      </c>
      <c r="D69" s="2">
        <v>3</v>
      </c>
      <c r="E69" s="2">
        <v>1</v>
      </c>
      <c r="F69" s="2">
        <v>20</v>
      </c>
      <c r="G69" s="2" t="s">
        <v>541</v>
      </c>
      <c r="H69" s="2">
        <v>2</v>
      </c>
      <c r="I69" s="1" t="s">
        <v>178</v>
      </c>
      <c r="J69" s="1">
        <v>2</v>
      </c>
      <c r="K69" s="2">
        <v>8</v>
      </c>
      <c r="L69" s="3" t="s">
        <v>271</v>
      </c>
      <c r="M69" s="2">
        <v>0</v>
      </c>
      <c r="N69" s="2">
        <v>0</v>
      </c>
      <c r="O69" s="2">
        <v>0</v>
      </c>
      <c r="P69" s="2">
        <v>0</v>
      </c>
      <c r="Q69" s="2">
        <v>9</v>
      </c>
      <c r="R69" s="2">
        <f>A68</f>
        <v>63</v>
      </c>
      <c r="S69" s="2">
        <v>0</v>
      </c>
      <c r="T69" s="2">
        <f>MROUND(ROUND(T68*2.5,0)*(100+10%*Q69)%,30)</f>
        <v>8460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 t="s">
        <v>199</v>
      </c>
      <c r="AD69" s="2">
        <f>ROUND(AD68*2.5,0)</f>
        <v>220</v>
      </c>
      <c r="AE69" s="2">
        <v>0</v>
      </c>
      <c r="AF69" s="2">
        <v>0</v>
      </c>
      <c r="AG69" s="2">
        <v>0</v>
      </c>
      <c r="AH69" s="2">
        <v>0</v>
      </c>
      <c r="AI69" s="2">
        <v>13500</v>
      </c>
      <c r="AJ69" s="2">
        <v>0</v>
      </c>
      <c r="AK69" s="2">
        <v>0</v>
      </c>
      <c r="AL69" s="2">
        <v>0</v>
      </c>
      <c r="AM69" s="5">
        <v>0</v>
      </c>
      <c r="AN69" s="2" t="s">
        <v>556</v>
      </c>
      <c r="AO69" s="2">
        <v>0</v>
      </c>
    </row>
    <row r="70" spans="1:41">
      <c r="A70" s="2">
        <v>65</v>
      </c>
      <c r="B70" s="2">
        <v>13</v>
      </c>
      <c r="C70" s="1" t="s">
        <v>377</v>
      </c>
      <c r="D70" s="2">
        <v>4</v>
      </c>
      <c r="E70" s="2">
        <v>1</v>
      </c>
      <c r="F70" s="2">
        <v>25</v>
      </c>
      <c r="G70" s="2" t="s">
        <v>541</v>
      </c>
      <c r="H70" s="2">
        <v>2</v>
      </c>
      <c r="I70" s="1" t="s">
        <v>179</v>
      </c>
      <c r="J70" s="1">
        <v>2</v>
      </c>
      <c r="K70" s="2">
        <v>9</v>
      </c>
      <c r="L70" s="3" t="s">
        <v>271</v>
      </c>
      <c r="M70" s="2">
        <v>0</v>
      </c>
      <c r="N70" s="2">
        <v>0</v>
      </c>
      <c r="O70" s="2">
        <v>0</v>
      </c>
      <c r="P70" s="2">
        <v>0</v>
      </c>
      <c r="Q70" s="2">
        <v>10</v>
      </c>
      <c r="R70" s="2">
        <f>A69</f>
        <v>64</v>
      </c>
      <c r="S70" s="2">
        <v>0</v>
      </c>
      <c r="T70" s="2">
        <f>MROUND(ROUND(T69*2.5,0)*(100+10%*Q70)%,30)</f>
        <v>21360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 t="s">
        <v>199</v>
      </c>
      <c r="AD70" s="2">
        <f>ROUND(AD69*2.5,0)</f>
        <v>550</v>
      </c>
      <c r="AE70" s="2">
        <v>0</v>
      </c>
      <c r="AF70" s="2">
        <v>0</v>
      </c>
      <c r="AG70" s="2">
        <v>0</v>
      </c>
      <c r="AH70" s="2">
        <v>0</v>
      </c>
      <c r="AI70" s="2">
        <f>MROUND(ROUND(AI69*2.5,0)*(100+10%*AE70)%,30)</f>
        <v>33750</v>
      </c>
      <c r="AJ70" s="2">
        <v>0</v>
      </c>
      <c r="AK70" s="2">
        <v>0</v>
      </c>
      <c r="AL70" s="2">
        <v>0</v>
      </c>
      <c r="AM70" s="5">
        <v>0</v>
      </c>
      <c r="AN70" s="2" t="s">
        <v>556</v>
      </c>
      <c r="AO70" s="2">
        <v>0</v>
      </c>
    </row>
    <row r="71" spans="1:41">
      <c r="A71" s="2">
        <v>66</v>
      </c>
      <c r="B71" s="2">
        <v>13</v>
      </c>
      <c r="C71" s="1" t="s">
        <v>378</v>
      </c>
      <c r="D71" s="2">
        <v>5</v>
      </c>
      <c r="E71" s="2">
        <v>1</v>
      </c>
      <c r="F71" s="2">
        <v>30</v>
      </c>
      <c r="G71" s="2" t="s">
        <v>541</v>
      </c>
      <c r="H71" s="2">
        <v>2</v>
      </c>
      <c r="I71" s="1" t="s">
        <v>180</v>
      </c>
      <c r="J71" s="1">
        <v>2</v>
      </c>
      <c r="K71" s="2">
        <v>12</v>
      </c>
      <c r="L71" s="3" t="s">
        <v>271</v>
      </c>
      <c r="M71" s="2">
        <v>0</v>
      </c>
      <c r="N71" s="2">
        <v>0</v>
      </c>
      <c r="O71" s="2">
        <v>0</v>
      </c>
      <c r="P71" s="2">
        <v>0</v>
      </c>
      <c r="Q71" s="2">
        <v>13</v>
      </c>
      <c r="R71" s="2">
        <f>A70</f>
        <v>65</v>
      </c>
      <c r="S71" s="2">
        <v>0</v>
      </c>
      <c r="T71" s="2">
        <f>MROUND(ROUND(T70*2.5,0)*(100+10%*Q71)%,30)</f>
        <v>54090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 t="s">
        <v>199</v>
      </c>
      <c r="AD71" s="2">
        <f>ROUND(AD70*2.5,0)</f>
        <v>1375</v>
      </c>
      <c r="AE71" s="2">
        <v>0</v>
      </c>
      <c r="AF71" s="2">
        <v>0</v>
      </c>
      <c r="AG71" s="2">
        <v>0</v>
      </c>
      <c r="AH71" s="2">
        <v>0</v>
      </c>
      <c r="AI71" s="2">
        <f>MROUND(ROUND(AI70*2.5,0)*(100+10%*AE71)%,30)</f>
        <v>84390</v>
      </c>
      <c r="AJ71" s="2">
        <v>0</v>
      </c>
      <c r="AK71" s="2">
        <v>0</v>
      </c>
      <c r="AL71" s="2">
        <v>0</v>
      </c>
      <c r="AM71" s="5">
        <v>0</v>
      </c>
      <c r="AN71" s="2" t="s">
        <v>556</v>
      </c>
      <c r="AO71" s="2">
        <v>0</v>
      </c>
    </row>
    <row r="72" spans="1:41">
      <c r="A72" s="2">
        <v>67</v>
      </c>
      <c r="B72" s="2">
        <v>14</v>
      </c>
      <c r="C72" s="1" t="s">
        <v>379</v>
      </c>
      <c r="D72" s="2">
        <v>1</v>
      </c>
      <c r="E72" s="2">
        <v>1</v>
      </c>
      <c r="F72" s="2">
        <v>5</v>
      </c>
      <c r="G72" s="2" t="s">
        <v>541</v>
      </c>
      <c r="H72" s="2">
        <v>2</v>
      </c>
      <c r="I72" s="1" t="s">
        <v>380</v>
      </c>
      <c r="J72" s="1">
        <v>2</v>
      </c>
      <c r="K72" s="2">
        <v>2</v>
      </c>
      <c r="L72" s="3" t="s">
        <v>271</v>
      </c>
      <c r="M72" s="2">
        <v>0</v>
      </c>
      <c r="N72" s="2">
        <v>0</v>
      </c>
      <c r="O72" s="2">
        <v>0</v>
      </c>
      <c r="P72" s="2">
        <v>0</v>
      </c>
      <c r="Q72" s="2">
        <v>3</v>
      </c>
      <c r="R72" s="2">
        <v>0</v>
      </c>
      <c r="S72" s="2">
        <v>0</v>
      </c>
      <c r="T72" s="2">
        <v>800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 t="s">
        <v>199</v>
      </c>
      <c r="AD72" s="2">
        <v>30</v>
      </c>
      <c r="AE72" s="2">
        <v>0</v>
      </c>
      <c r="AF72" s="2">
        <v>0</v>
      </c>
      <c r="AG72" s="2">
        <v>0</v>
      </c>
      <c r="AH72" s="2">
        <v>0</v>
      </c>
      <c r="AI72" s="2">
        <v>450</v>
      </c>
      <c r="AJ72" s="2">
        <v>0</v>
      </c>
      <c r="AK72" s="2">
        <v>0</v>
      </c>
      <c r="AL72" s="2">
        <v>0</v>
      </c>
      <c r="AM72" s="5">
        <v>0</v>
      </c>
      <c r="AN72" s="2" t="s">
        <v>557</v>
      </c>
      <c r="AO72" s="2">
        <v>0</v>
      </c>
    </row>
    <row r="73" spans="1:41">
      <c r="A73" s="2">
        <v>68</v>
      </c>
      <c r="B73" s="2">
        <v>14</v>
      </c>
      <c r="C73" s="1" t="s">
        <v>381</v>
      </c>
      <c r="D73" s="2">
        <v>2</v>
      </c>
      <c r="E73" s="2">
        <v>1</v>
      </c>
      <c r="F73" s="2">
        <v>8</v>
      </c>
      <c r="G73" s="2" t="s">
        <v>541</v>
      </c>
      <c r="H73" s="2">
        <v>2</v>
      </c>
      <c r="I73" s="1" t="s">
        <v>181</v>
      </c>
      <c r="J73" s="1">
        <v>2</v>
      </c>
      <c r="K73" s="2">
        <v>3</v>
      </c>
      <c r="L73" s="3" t="s">
        <v>271</v>
      </c>
      <c r="M73" s="2">
        <v>0</v>
      </c>
      <c r="N73" s="2">
        <v>0</v>
      </c>
      <c r="O73" s="2">
        <v>0</v>
      </c>
      <c r="P73" s="2">
        <v>0</v>
      </c>
      <c r="Q73" s="2">
        <v>4</v>
      </c>
      <c r="R73" s="2">
        <f t="shared" ref="R73:R79" si="9">A72</f>
        <v>67</v>
      </c>
      <c r="S73" s="2">
        <v>0</v>
      </c>
      <c r="T73" s="2">
        <v>1250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 t="s">
        <v>199</v>
      </c>
      <c r="AD73" s="2">
        <f t="shared" ref="AD73:AD81" si="10">ROUND(AD72*2.5,0)</f>
        <v>75</v>
      </c>
      <c r="AE73" s="2">
        <v>0</v>
      </c>
      <c r="AF73" s="2">
        <v>0</v>
      </c>
      <c r="AG73" s="2">
        <v>0</v>
      </c>
      <c r="AH73" s="2">
        <v>0</v>
      </c>
      <c r="AI73" s="2">
        <v>1200</v>
      </c>
      <c r="AJ73" s="2">
        <v>0</v>
      </c>
      <c r="AK73" s="2">
        <v>0</v>
      </c>
      <c r="AL73" s="2">
        <v>0</v>
      </c>
      <c r="AM73" s="5">
        <v>0</v>
      </c>
      <c r="AN73" s="2" t="s">
        <v>557</v>
      </c>
      <c r="AO73" s="2">
        <v>0</v>
      </c>
    </row>
    <row r="74" spans="1:41">
      <c r="A74" s="2">
        <v>69</v>
      </c>
      <c r="B74" s="2">
        <v>14</v>
      </c>
      <c r="C74" s="1" t="s">
        <v>382</v>
      </c>
      <c r="D74" s="2">
        <v>3</v>
      </c>
      <c r="E74" s="2">
        <v>1</v>
      </c>
      <c r="F74" s="2">
        <v>11</v>
      </c>
      <c r="G74" s="2" t="s">
        <v>541</v>
      </c>
      <c r="H74" s="2">
        <v>2</v>
      </c>
      <c r="I74" s="1" t="s">
        <v>182</v>
      </c>
      <c r="J74" s="1">
        <v>2</v>
      </c>
      <c r="K74" s="2">
        <v>4</v>
      </c>
      <c r="L74" s="3" t="s">
        <v>271</v>
      </c>
      <c r="M74" s="2">
        <v>0</v>
      </c>
      <c r="N74" s="2">
        <v>0</v>
      </c>
      <c r="O74" s="2">
        <v>0</v>
      </c>
      <c r="P74" s="2">
        <v>0</v>
      </c>
      <c r="Q74" s="2">
        <v>5</v>
      </c>
      <c r="R74" s="2">
        <f t="shared" si="9"/>
        <v>68</v>
      </c>
      <c r="S74" s="2">
        <v>0</v>
      </c>
      <c r="T74" s="2">
        <f>MROUND(ROUND(T73*2.1,0)*(100+10%*Q74)%,30)</f>
        <v>2640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 t="s">
        <v>199</v>
      </c>
      <c r="AD74" s="2">
        <f t="shared" si="10"/>
        <v>188</v>
      </c>
      <c r="AE74" s="2">
        <v>0</v>
      </c>
      <c r="AF74" s="2">
        <v>0</v>
      </c>
      <c r="AG74" s="2">
        <v>0</v>
      </c>
      <c r="AH74" s="2">
        <v>0</v>
      </c>
      <c r="AI74" s="2">
        <v>2100</v>
      </c>
      <c r="AJ74" s="2">
        <v>0</v>
      </c>
      <c r="AK74" s="2">
        <v>0</v>
      </c>
      <c r="AL74" s="2">
        <v>0</v>
      </c>
      <c r="AM74" s="5">
        <v>0</v>
      </c>
      <c r="AN74" s="2" t="s">
        <v>557</v>
      </c>
      <c r="AO74" s="2">
        <v>0</v>
      </c>
    </row>
    <row r="75" spans="1:41">
      <c r="A75" s="2">
        <v>70</v>
      </c>
      <c r="B75" s="2">
        <v>14</v>
      </c>
      <c r="C75" s="1" t="s">
        <v>383</v>
      </c>
      <c r="D75" s="2">
        <v>4</v>
      </c>
      <c r="E75" s="2">
        <v>1</v>
      </c>
      <c r="F75" s="2">
        <v>15</v>
      </c>
      <c r="G75" s="2" t="s">
        <v>541</v>
      </c>
      <c r="H75" s="2">
        <v>2</v>
      </c>
      <c r="I75" s="1" t="s">
        <v>183</v>
      </c>
      <c r="J75" s="1">
        <v>2</v>
      </c>
      <c r="K75" s="2">
        <v>6</v>
      </c>
      <c r="L75" s="3" t="s">
        <v>271</v>
      </c>
      <c r="M75" s="2">
        <v>0</v>
      </c>
      <c r="N75" s="2">
        <v>0</v>
      </c>
      <c r="O75" s="2">
        <v>0</v>
      </c>
      <c r="P75" s="2">
        <v>0</v>
      </c>
      <c r="Q75" s="2">
        <v>7</v>
      </c>
      <c r="R75" s="2">
        <f t="shared" si="9"/>
        <v>69</v>
      </c>
      <c r="S75" s="2">
        <v>0</v>
      </c>
      <c r="T75" s="2">
        <f>MROUND(ROUND(T74*2.3,0)*(100+10%*Q75)%,30)</f>
        <v>6120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 t="s">
        <v>199</v>
      </c>
      <c r="AD75" s="2">
        <f t="shared" si="10"/>
        <v>470</v>
      </c>
      <c r="AE75" s="2">
        <v>0</v>
      </c>
      <c r="AF75" s="2">
        <v>0</v>
      </c>
      <c r="AG75" s="2">
        <v>0</v>
      </c>
      <c r="AH75" s="2">
        <v>0</v>
      </c>
      <c r="AI75" s="2">
        <f>MROUND(ROUND(AI74*2.1,0)*(100+10%*AE75)%,30)</f>
        <v>4410</v>
      </c>
      <c r="AJ75" s="2">
        <v>0</v>
      </c>
      <c r="AK75" s="2">
        <v>0</v>
      </c>
      <c r="AL75" s="2">
        <v>0</v>
      </c>
      <c r="AM75" s="5">
        <v>0</v>
      </c>
      <c r="AN75" s="2" t="s">
        <v>557</v>
      </c>
      <c r="AO75" s="2">
        <v>0</v>
      </c>
    </row>
    <row r="76" spans="1:41">
      <c r="A76" s="2">
        <v>71</v>
      </c>
      <c r="B76" s="2">
        <v>14</v>
      </c>
      <c r="C76" s="1" t="s">
        <v>384</v>
      </c>
      <c r="D76" s="2">
        <v>5</v>
      </c>
      <c r="E76" s="2">
        <v>1</v>
      </c>
      <c r="F76" s="2">
        <v>20</v>
      </c>
      <c r="G76" s="2" t="s">
        <v>541</v>
      </c>
      <c r="H76" s="2">
        <v>2</v>
      </c>
      <c r="I76" s="1" t="s">
        <v>184</v>
      </c>
      <c r="J76" s="1">
        <v>2</v>
      </c>
      <c r="K76" s="2">
        <v>7</v>
      </c>
      <c r="L76" s="3" t="s">
        <v>271</v>
      </c>
      <c r="M76" s="2">
        <v>0</v>
      </c>
      <c r="N76" s="2">
        <v>0</v>
      </c>
      <c r="O76" s="2">
        <v>0</v>
      </c>
      <c r="P76" s="2">
        <v>0</v>
      </c>
      <c r="Q76" s="2">
        <v>8</v>
      </c>
      <c r="R76" s="2">
        <f t="shared" si="9"/>
        <v>70</v>
      </c>
      <c r="S76" s="2">
        <v>0</v>
      </c>
      <c r="T76" s="2">
        <f>MROUND(ROUND(T75*2.3,0)*(100+10%*Q76)%,30)</f>
        <v>14190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 t="s">
        <v>199</v>
      </c>
      <c r="AD76" s="2">
        <f t="shared" si="10"/>
        <v>1175</v>
      </c>
      <c r="AE76" s="2">
        <v>0</v>
      </c>
      <c r="AF76" s="2">
        <v>0</v>
      </c>
      <c r="AG76" s="2">
        <v>0</v>
      </c>
      <c r="AH76" s="2">
        <v>0</v>
      </c>
      <c r="AI76" s="2">
        <f>MROUND(ROUND(AI75*2.3,0)*(100+10%*AE76)%,30)</f>
        <v>10140</v>
      </c>
      <c r="AJ76" s="2">
        <v>0</v>
      </c>
      <c r="AK76" s="2">
        <v>0</v>
      </c>
      <c r="AL76" s="2">
        <v>0</v>
      </c>
      <c r="AM76" s="5">
        <v>0</v>
      </c>
      <c r="AN76" s="2" t="s">
        <v>557</v>
      </c>
      <c r="AO76" s="2">
        <v>0</v>
      </c>
    </row>
    <row r="77" spans="1:41">
      <c r="A77" s="2">
        <v>72</v>
      </c>
      <c r="B77" s="2">
        <v>14</v>
      </c>
      <c r="C77" s="1" t="s">
        <v>385</v>
      </c>
      <c r="D77" s="2">
        <v>6</v>
      </c>
      <c r="E77" s="2">
        <v>1</v>
      </c>
      <c r="F77" s="2">
        <v>24</v>
      </c>
      <c r="G77" s="2" t="s">
        <v>541</v>
      </c>
      <c r="H77" s="2">
        <v>2</v>
      </c>
      <c r="I77" s="1" t="s">
        <v>185</v>
      </c>
      <c r="J77" s="1">
        <v>2</v>
      </c>
      <c r="K77" s="2">
        <v>9</v>
      </c>
      <c r="L77" s="3" t="s">
        <v>271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f t="shared" si="9"/>
        <v>71</v>
      </c>
      <c r="S77" s="2">
        <v>0</v>
      </c>
      <c r="T77" s="2">
        <f>MROUND(ROUND(T76*2.3,0)*(100+10%*Q77)%,30)</f>
        <v>32670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 t="s">
        <v>199</v>
      </c>
      <c r="AD77" s="2">
        <f t="shared" si="10"/>
        <v>2938</v>
      </c>
      <c r="AE77" s="2">
        <v>0</v>
      </c>
      <c r="AF77" s="2">
        <v>0</v>
      </c>
      <c r="AG77" s="2">
        <v>0</v>
      </c>
      <c r="AH77" s="2">
        <v>0</v>
      </c>
      <c r="AI77" s="2">
        <f>MROUND(ROUND(AI76*2.3,0)*(100+10%*AE77)%,30)</f>
        <v>23310</v>
      </c>
      <c r="AJ77" s="2">
        <v>0</v>
      </c>
      <c r="AK77" s="2">
        <v>0</v>
      </c>
      <c r="AL77" s="2">
        <v>0</v>
      </c>
      <c r="AM77" s="5">
        <v>0</v>
      </c>
      <c r="AN77" s="2" t="s">
        <v>557</v>
      </c>
      <c r="AO77" s="2">
        <v>0</v>
      </c>
    </row>
    <row r="78" spans="1:41">
      <c r="A78" s="2">
        <v>73</v>
      </c>
      <c r="B78" s="2">
        <v>14</v>
      </c>
      <c r="C78" s="1" t="s">
        <v>386</v>
      </c>
      <c r="D78" s="2">
        <v>7</v>
      </c>
      <c r="E78" s="2">
        <v>1</v>
      </c>
      <c r="F78" s="2">
        <v>28</v>
      </c>
      <c r="G78" s="2" t="s">
        <v>541</v>
      </c>
      <c r="H78" s="2">
        <v>2</v>
      </c>
      <c r="I78" s="1" t="s">
        <v>186</v>
      </c>
      <c r="J78" s="1">
        <v>2</v>
      </c>
      <c r="K78" s="2">
        <v>11</v>
      </c>
      <c r="L78" s="3" t="s">
        <v>271</v>
      </c>
      <c r="M78" s="2">
        <v>0</v>
      </c>
      <c r="N78" s="2">
        <v>0</v>
      </c>
      <c r="O78" s="2">
        <v>0</v>
      </c>
      <c r="P78" s="2">
        <v>0</v>
      </c>
      <c r="Q78" s="2">
        <v>12</v>
      </c>
      <c r="R78" s="2">
        <f t="shared" si="9"/>
        <v>72</v>
      </c>
      <c r="S78" s="2">
        <v>0</v>
      </c>
      <c r="T78" s="2">
        <f>MROUND(ROUND(T77*2.3,0)*(100+10%*Q78)%,30)</f>
        <v>76050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 t="s">
        <v>199</v>
      </c>
      <c r="AD78" s="2">
        <f t="shared" si="10"/>
        <v>7345</v>
      </c>
      <c r="AE78" s="2">
        <v>0</v>
      </c>
      <c r="AF78" s="2">
        <v>0</v>
      </c>
      <c r="AG78" s="2">
        <v>0</v>
      </c>
      <c r="AH78" s="2">
        <v>0</v>
      </c>
      <c r="AI78" s="2">
        <f>MROUND(ROUND(AI77*2.3,0)*(100+10%*AE78)%,30)</f>
        <v>53610</v>
      </c>
      <c r="AJ78" s="2">
        <v>0</v>
      </c>
      <c r="AK78" s="2">
        <v>0</v>
      </c>
      <c r="AL78" s="2">
        <v>0</v>
      </c>
      <c r="AM78" s="5">
        <v>0</v>
      </c>
      <c r="AN78" s="2" t="s">
        <v>557</v>
      </c>
      <c r="AO78" s="2">
        <v>0</v>
      </c>
    </row>
    <row r="79" spans="1:41">
      <c r="A79" s="2">
        <v>74</v>
      </c>
      <c r="B79" s="2">
        <v>14</v>
      </c>
      <c r="C79" s="1" t="s">
        <v>387</v>
      </c>
      <c r="D79" s="2">
        <v>8</v>
      </c>
      <c r="E79" s="2">
        <v>1</v>
      </c>
      <c r="F79" s="2">
        <v>33</v>
      </c>
      <c r="G79" s="2" t="s">
        <v>541</v>
      </c>
      <c r="H79" s="2">
        <v>2</v>
      </c>
      <c r="I79" s="1" t="s">
        <v>187</v>
      </c>
      <c r="J79" s="1">
        <v>2</v>
      </c>
      <c r="K79" s="2">
        <v>13</v>
      </c>
      <c r="L79" s="3" t="s">
        <v>271</v>
      </c>
      <c r="M79" s="2">
        <v>0</v>
      </c>
      <c r="N79" s="2">
        <v>0</v>
      </c>
      <c r="O79" s="2">
        <v>0</v>
      </c>
      <c r="P79" s="2">
        <v>0</v>
      </c>
      <c r="Q79" s="2">
        <v>14</v>
      </c>
      <c r="R79" s="2">
        <f t="shared" si="9"/>
        <v>73</v>
      </c>
      <c r="S79" s="2">
        <v>0</v>
      </c>
      <c r="T79" s="2">
        <f>MROUND(ROUND(T78*2.3,0)*(100+10%*Q79)%,30)</f>
        <v>177360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 t="s">
        <v>199</v>
      </c>
      <c r="AD79" s="2">
        <f t="shared" si="10"/>
        <v>18363</v>
      </c>
      <c r="AE79" s="2">
        <v>0</v>
      </c>
      <c r="AF79" s="2">
        <v>0</v>
      </c>
      <c r="AG79" s="2">
        <v>0</v>
      </c>
      <c r="AH79" s="2">
        <v>0</v>
      </c>
      <c r="AI79" s="2">
        <f>MROUND(ROUND(AI78*2.3,0)*(100+10%*AE79)%,30)</f>
        <v>123300</v>
      </c>
      <c r="AJ79" s="2">
        <v>0</v>
      </c>
      <c r="AK79" s="2">
        <v>0</v>
      </c>
      <c r="AL79" s="2">
        <v>0</v>
      </c>
      <c r="AM79" s="5">
        <v>0</v>
      </c>
      <c r="AN79" s="2" t="s">
        <v>557</v>
      </c>
      <c r="AO79" s="2">
        <v>0</v>
      </c>
    </row>
    <row r="80" spans="1:41">
      <c r="A80" s="2">
        <v>75</v>
      </c>
      <c r="B80" s="2">
        <v>15</v>
      </c>
      <c r="C80" s="1" t="s">
        <v>388</v>
      </c>
      <c r="D80" s="2">
        <v>1</v>
      </c>
      <c r="E80" s="2">
        <v>1</v>
      </c>
      <c r="F80" s="2">
        <v>5</v>
      </c>
      <c r="G80" s="2" t="s">
        <v>541</v>
      </c>
      <c r="H80" s="2">
        <v>2</v>
      </c>
      <c r="I80" s="1" t="s">
        <v>54</v>
      </c>
      <c r="J80" s="1">
        <v>2</v>
      </c>
      <c r="K80" s="2">
        <v>3</v>
      </c>
      <c r="L80" s="3" t="s">
        <v>271</v>
      </c>
      <c r="M80" s="2">
        <v>0</v>
      </c>
      <c r="N80" s="2">
        <v>0</v>
      </c>
      <c r="O80" s="2">
        <v>0</v>
      </c>
      <c r="P80" s="2">
        <v>0</v>
      </c>
      <c r="Q80" s="2">
        <v>4</v>
      </c>
      <c r="R80" s="2">
        <v>0</v>
      </c>
      <c r="S80" s="2">
        <v>0</v>
      </c>
      <c r="T80" s="2">
        <v>1080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 t="s">
        <v>199</v>
      </c>
      <c r="AD80" s="2">
        <f t="shared" si="10"/>
        <v>45908</v>
      </c>
      <c r="AE80" s="2">
        <v>0</v>
      </c>
      <c r="AF80" s="2">
        <v>0</v>
      </c>
      <c r="AG80" s="2">
        <v>0</v>
      </c>
      <c r="AH80" s="2">
        <v>0</v>
      </c>
      <c r="AI80" s="2">
        <v>900</v>
      </c>
      <c r="AJ80" s="2">
        <v>0</v>
      </c>
      <c r="AK80" s="2">
        <v>0</v>
      </c>
      <c r="AL80" s="2">
        <v>0</v>
      </c>
      <c r="AM80" s="5">
        <v>0</v>
      </c>
      <c r="AN80" s="2" t="s">
        <v>558</v>
      </c>
      <c r="AO80" s="2">
        <v>0</v>
      </c>
    </row>
    <row r="81" spans="1:41">
      <c r="A81" s="2">
        <v>76</v>
      </c>
      <c r="B81" s="2">
        <v>15</v>
      </c>
      <c r="C81" s="1" t="s">
        <v>389</v>
      </c>
      <c r="D81" s="2">
        <v>2</v>
      </c>
      <c r="E81" s="2">
        <v>1</v>
      </c>
      <c r="F81" s="2">
        <v>10</v>
      </c>
      <c r="G81" s="2" t="s">
        <v>541</v>
      </c>
      <c r="H81" s="2">
        <v>2</v>
      </c>
      <c r="I81" s="1" t="s">
        <v>55</v>
      </c>
      <c r="J81" s="1">
        <v>2</v>
      </c>
      <c r="K81" s="2">
        <v>4</v>
      </c>
      <c r="L81" s="3" t="s">
        <v>271</v>
      </c>
      <c r="M81" s="2">
        <v>0</v>
      </c>
      <c r="N81" s="2">
        <v>0</v>
      </c>
      <c r="O81" s="2">
        <v>0</v>
      </c>
      <c r="P81" s="2">
        <v>0</v>
      </c>
      <c r="Q81" s="2">
        <v>5</v>
      </c>
      <c r="R81" s="2">
        <f>A80</f>
        <v>75</v>
      </c>
      <c r="S81" s="2">
        <v>0</v>
      </c>
      <c r="T81" s="2">
        <v>3600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 t="s">
        <v>199</v>
      </c>
      <c r="AD81" s="2">
        <f t="shared" si="10"/>
        <v>114770</v>
      </c>
      <c r="AE81" s="2">
        <v>0</v>
      </c>
      <c r="AF81" s="2">
        <v>0</v>
      </c>
      <c r="AG81" s="2">
        <v>0</v>
      </c>
      <c r="AH81" s="2">
        <v>0</v>
      </c>
      <c r="AI81" s="2">
        <v>2400</v>
      </c>
      <c r="AJ81" s="2">
        <v>0</v>
      </c>
      <c r="AK81" s="2">
        <v>0</v>
      </c>
      <c r="AL81" s="2">
        <v>0</v>
      </c>
      <c r="AM81" s="5">
        <v>0</v>
      </c>
      <c r="AN81" s="2" t="s">
        <v>558</v>
      </c>
      <c r="AO81" s="2">
        <v>0</v>
      </c>
    </row>
    <row r="82" spans="1:41">
      <c r="A82" s="2">
        <v>77</v>
      </c>
      <c r="B82" s="2">
        <v>15</v>
      </c>
      <c r="C82" s="1" t="s">
        <v>390</v>
      </c>
      <c r="D82" s="2">
        <v>3</v>
      </c>
      <c r="E82" s="2">
        <v>1</v>
      </c>
      <c r="F82" s="2">
        <v>15</v>
      </c>
      <c r="G82" s="2" t="s">
        <v>541</v>
      </c>
      <c r="H82" s="2">
        <v>2</v>
      </c>
      <c r="I82" s="1" t="s">
        <v>56</v>
      </c>
      <c r="J82" s="1">
        <v>2</v>
      </c>
      <c r="K82" s="2">
        <v>6</v>
      </c>
      <c r="L82" s="3" t="s">
        <v>271</v>
      </c>
      <c r="M82" s="2">
        <v>0</v>
      </c>
      <c r="N82" s="2">
        <v>0</v>
      </c>
      <c r="O82" s="2">
        <v>0</v>
      </c>
      <c r="P82" s="2">
        <v>0</v>
      </c>
      <c r="Q82" s="2">
        <v>7</v>
      </c>
      <c r="R82" s="2">
        <f>A81</f>
        <v>76</v>
      </c>
      <c r="S82" s="2">
        <v>0</v>
      </c>
      <c r="T82" s="2">
        <v>7800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6000</v>
      </c>
      <c r="AJ82" s="2">
        <v>0</v>
      </c>
      <c r="AK82" s="2">
        <v>0</v>
      </c>
      <c r="AL82" s="2">
        <v>0</v>
      </c>
      <c r="AM82" s="5">
        <v>0</v>
      </c>
      <c r="AN82" s="2" t="s">
        <v>558</v>
      </c>
      <c r="AO82" s="2">
        <v>0</v>
      </c>
    </row>
    <row r="83" spans="1:41">
      <c r="A83" s="2">
        <v>78</v>
      </c>
      <c r="B83" s="2">
        <v>15</v>
      </c>
      <c r="C83" s="1" t="s">
        <v>391</v>
      </c>
      <c r="D83" s="2">
        <v>4</v>
      </c>
      <c r="E83" s="2">
        <v>1</v>
      </c>
      <c r="F83" s="2">
        <v>20</v>
      </c>
      <c r="G83" s="2" t="s">
        <v>541</v>
      </c>
      <c r="H83" s="2">
        <v>2</v>
      </c>
      <c r="I83" s="1" t="s">
        <v>392</v>
      </c>
      <c r="J83" s="1">
        <v>2</v>
      </c>
      <c r="K83" s="2">
        <v>9</v>
      </c>
      <c r="L83" s="3" t="s">
        <v>271</v>
      </c>
      <c r="M83" s="2">
        <v>0</v>
      </c>
      <c r="N83" s="2">
        <v>0</v>
      </c>
      <c r="O83" s="2">
        <v>0</v>
      </c>
      <c r="P83" s="2">
        <v>0</v>
      </c>
      <c r="Q83" s="2">
        <v>10</v>
      </c>
      <c r="R83" s="2">
        <f>A82</f>
        <v>77</v>
      </c>
      <c r="S83" s="2">
        <v>0</v>
      </c>
      <c r="T83" s="2">
        <f>MROUND(ROUND(T82*2.8,0)*(100+10%*Q83)%,30)</f>
        <v>22050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18000</v>
      </c>
      <c r="AJ83" s="2">
        <v>0</v>
      </c>
      <c r="AK83" s="2">
        <v>0</v>
      </c>
      <c r="AL83" s="2">
        <v>0</v>
      </c>
      <c r="AM83" s="5">
        <v>0</v>
      </c>
      <c r="AN83" s="2" t="s">
        <v>558</v>
      </c>
      <c r="AO83" s="2">
        <v>0</v>
      </c>
    </row>
    <row r="84" spans="1:41">
      <c r="A84" s="2">
        <v>79</v>
      </c>
      <c r="B84" s="2">
        <v>15</v>
      </c>
      <c r="C84" s="1" t="s">
        <v>393</v>
      </c>
      <c r="D84" s="2">
        <v>5</v>
      </c>
      <c r="E84" s="2">
        <v>1</v>
      </c>
      <c r="F84" s="2">
        <v>25</v>
      </c>
      <c r="G84" s="2" t="s">
        <v>541</v>
      </c>
      <c r="H84" s="2">
        <v>2</v>
      </c>
      <c r="I84" s="1" t="s">
        <v>290</v>
      </c>
      <c r="J84" s="1">
        <v>2</v>
      </c>
      <c r="K84" s="2">
        <v>11</v>
      </c>
      <c r="L84" s="3" t="s">
        <v>271</v>
      </c>
      <c r="M84" s="2">
        <v>0</v>
      </c>
      <c r="N84" s="2">
        <v>0</v>
      </c>
      <c r="O84" s="2">
        <v>0</v>
      </c>
      <c r="P84" s="2">
        <v>0</v>
      </c>
      <c r="Q84" s="2">
        <v>12</v>
      </c>
      <c r="R84" s="2">
        <f>A83</f>
        <v>78</v>
      </c>
      <c r="S84" s="2">
        <v>0</v>
      </c>
      <c r="T84" s="2">
        <f>MROUND(ROUND(T83*2.8,0)*(100+10%*Q84)%,30)</f>
        <v>62490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f>MROUND(ROUND(AI83*2.8,0)*(100+10%*AE84)%,30)</f>
        <v>50400</v>
      </c>
      <c r="AJ84" s="2">
        <v>0</v>
      </c>
      <c r="AK84" s="2">
        <v>0</v>
      </c>
      <c r="AL84" s="2">
        <v>0</v>
      </c>
      <c r="AM84" s="5">
        <v>0</v>
      </c>
      <c r="AN84" s="2" t="s">
        <v>558</v>
      </c>
      <c r="AO84" s="2">
        <v>0</v>
      </c>
    </row>
    <row r="85" spans="1:41">
      <c r="A85" s="2">
        <v>80</v>
      </c>
      <c r="B85" s="2">
        <v>16</v>
      </c>
      <c r="C85" s="1" t="s">
        <v>394</v>
      </c>
      <c r="D85" s="2">
        <v>1</v>
      </c>
      <c r="E85" s="2">
        <v>1</v>
      </c>
      <c r="F85" s="2">
        <v>6</v>
      </c>
      <c r="G85" s="2" t="s">
        <v>541</v>
      </c>
      <c r="H85" s="2">
        <v>2</v>
      </c>
      <c r="I85" s="1" t="s">
        <v>57</v>
      </c>
      <c r="J85" s="1">
        <v>2</v>
      </c>
      <c r="K85" s="2">
        <v>3</v>
      </c>
      <c r="L85" s="3" t="s">
        <v>271</v>
      </c>
      <c r="M85" s="2">
        <v>0</v>
      </c>
      <c r="N85" s="2">
        <v>0</v>
      </c>
      <c r="O85" s="2">
        <v>0</v>
      </c>
      <c r="P85" s="2">
        <v>0</v>
      </c>
      <c r="Q85" s="2">
        <v>4</v>
      </c>
      <c r="R85" s="2">
        <v>0</v>
      </c>
      <c r="S85" s="2">
        <v>0</v>
      </c>
      <c r="T85" s="2">
        <v>1000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 t="s">
        <v>199</v>
      </c>
      <c r="AD85" s="2">
        <v>33</v>
      </c>
      <c r="AE85" s="2">
        <v>0</v>
      </c>
      <c r="AF85" s="2">
        <v>0</v>
      </c>
      <c r="AG85" s="2">
        <v>0</v>
      </c>
      <c r="AH85" s="2">
        <v>0</v>
      </c>
      <c r="AI85" s="2">
        <v>840</v>
      </c>
      <c r="AJ85" s="2">
        <v>0</v>
      </c>
      <c r="AK85" s="2">
        <v>0</v>
      </c>
      <c r="AL85" s="2">
        <v>0</v>
      </c>
      <c r="AM85" s="5">
        <v>0</v>
      </c>
      <c r="AN85" s="2" t="s">
        <v>559</v>
      </c>
      <c r="AO85" s="2">
        <v>0</v>
      </c>
    </row>
    <row r="86" spans="1:41">
      <c r="A86" s="2">
        <v>81</v>
      </c>
      <c r="B86" s="2">
        <v>16</v>
      </c>
      <c r="C86" s="1" t="s">
        <v>395</v>
      </c>
      <c r="D86" s="2">
        <v>2</v>
      </c>
      <c r="E86" s="2">
        <v>1</v>
      </c>
      <c r="F86" s="2">
        <v>10</v>
      </c>
      <c r="G86" s="2" t="s">
        <v>541</v>
      </c>
      <c r="H86" s="2">
        <v>2</v>
      </c>
      <c r="I86" s="1" t="s">
        <v>58</v>
      </c>
      <c r="J86" s="1">
        <v>2</v>
      </c>
      <c r="K86" s="2">
        <v>5</v>
      </c>
      <c r="L86" s="3" t="s">
        <v>271</v>
      </c>
      <c r="M86" s="2">
        <v>0</v>
      </c>
      <c r="N86" s="2">
        <v>0</v>
      </c>
      <c r="O86" s="2">
        <v>0</v>
      </c>
      <c r="P86" s="2">
        <v>0</v>
      </c>
      <c r="Q86" s="2">
        <v>6</v>
      </c>
      <c r="R86" s="2">
        <f>A85</f>
        <v>80</v>
      </c>
      <c r="S86" s="2">
        <v>0</v>
      </c>
      <c r="T86" s="2">
        <v>3150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 t="s">
        <v>199</v>
      </c>
      <c r="AD86" s="2">
        <f>ROUND(AD85*2.5,0)</f>
        <v>83</v>
      </c>
      <c r="AE86" s="2">
        <v>0</v>
      </c>
      <c r="AF86" s="2">
        <v>0</v>
      </c>
      <c r="AG86" s="2">
        <v>0</v>
      </c>
      <c r="AH86" s="2">
        <v>0</v>
      </c>
      <c r="AI86" s="2">
        <v>3000</v>
      </c>
      <c r="AJ86" s="2">
        <v>0</v>
      </c>
      <c r="AK86" s="2">
        <v>0</v>
      </c>
      <c r="AL86" s="2">
        <v>0</v>
      </c>
      <c r="AM86" s="5">
        <v>0</v>
      </c>
      <c r="AN86" s="2" t="s">
        <v>559</v>
      </c>
      <c r="AO86" s="2">
        <v>0</v>
      </c>
    </row>
    <row r="87" spans="1:41">
      <c r="A87" s="2">
        <v>82</v>
      </c>
      <c r="B87" s="2">
        <v>16</v>
      </c>
      <c r="C87" s="1" t="s">
        <v>396</v>
      </c>
      <c r="D87" s="2">
        <v>3</v>
      </c>
      <c r="E87" s="2">
        <v>1</v>
      </c>
      <c r="F87" s="2">
        <v>14</v>
      </c>
      <c r="G87" s="2" t="s">
        <v>541</v>
      </c>
      <c r="H87" s="2">
        <v>2</v>
      </c>
      <c r="I87" s="1" t="s">
        <v>59</v>
      </c>
      <c r="J87" s="1">
        <v>2</v>
      </c>
      <c r="K87" s="2">
        <v>7</v>
      </c>
      <c r="L87" s="3" t="s">
        <v>271</v>
      </c>
      <c r="M87" s="2">
        <v>0</v>
      </c>
      <c r="N87" s="2">
        <v>0</v>
      </c>
      <c r="O87" s="2">
        <v>0</v>
      </c>
      <c r="P87" s="2">
        <v>0</v>
      </c>
      <c r="Q87" s="2">
        <v>8</v>
      </c>
      <c r="R87" s="2">
        <f>A86</f>
        <v>81</v>
      </c>
      <c r="S87" s="2">
        <v>0</v>
      </c>
      <c r="T87" s="2">
        <f>MROUND(ROUND(T86*3.9,0)*(100+10%*Q87)%,30)</f>
        <v>12390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 t="s">
        <v>199</v>
      </c>
      <c r="AD87" s="2">
        <f>ROUND(AD86*2.5,0)</f>
        <v>208</v>
      </c>
      <c r="AE87" s="2">
        <v>0</v>
      </c>
      <c r="AF87" s="2">
        <v>0</v>
      </c>
      <c r="AG87" s="2">
        <v>0</v>
      </c>
      <c r="AH87" s="2">
        <v>0</v>
      </c>
      <c r="AI87" s="2">
        <v>9600</v>
      </c>
      <c r="AJ87" s="2">
        <v>0</v>
      </c>
      <c r="AK87" s="2">
        <v>0</v>
      </c>
      <c r="AL87" s="2">
        <v>0</v>
      </c>
      <c r="AM87" s="5">
        <v>0</v>
      </c>
      <c r="AN87" s="2" t="s">
        <v>559</v>
      </c>
      <c r="AO87" s="2">
        <v>0</v>
      </c>
    </row>
    <row r="88" spans="1:41">
      <c r="A88" s="2">
        <v>83</v>
      </c>
      <c r="B88" s="2">
        <v>16</v>
      </c>
      <c r="C88" s="1" t="s">
        <v>397</v>
      </c>
      <c r="D88" s="2">
        <v>4</v>
      </c>
      <c r="E88" s="2">
        <v>1</v>
      </c>
      <c r="F88" s="2">
        <v>18</v>
      </c>
      <c r="G88" s="2" t="s">
        <v>541</v>
      </c>
      <c r="H88" s="2">
        <v>2</v>
      </c>
      <c r="I88" s="1" t="s">
        <v>60</v>
      </c>
      <c r="J88" s="1">
        <v>2</v>
      </c>
      <c r="K88" s="2">
        <v>10</v>
      </c>
      <c r="L88" s="3" t="s">
        <v>271</v>
      </c>
      <c r="M88" s="2">
        <v>0</v>
      </c>
      <c r="N88" s="2">
        <v>0</v>
      </c>
      <c r="O88" s="2">
        <v>0</v>
      </c>
      <c r="P88" s="2">
        <v>0</v>
      </c>
      <c r="Q88" s="2">
        <v>11</v>
      </c>
      <c r="R88" s="2">
        <f>A87</f>
        <v>82</v>
      </c>
      <c r="S88" s="2">
        <v>0</v>
      </c>
      <c r="T88" s="2">
        <f>MROUND(ROUND(T87*3.9,0)*(100+10%*Q88)%,30)</f>
        <v>48840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 t="s">
        <v>199</v>
      </c>
      <c r="AD88" s="2">
        <f>ROUND(AD87*2.5,0)</f>
        <v>520</v>
      </c>
      <c r="AE88" s="2">
        <v>0</v>
      </c>
      <c r="AF88" s="2">
        <v>0</v>
      </c>
      <c r="AG88" s="2">
        <v>0</v>
      </c>
      <c r="AH88" s="2">
        <v>0</v>
      </c>
      <c r="AI88" s="2">
        <f>MROUND(ROUND(AI87*3.9,0)*(100+10%*AE88)%,30)</f>
        <v>37440</v>
      </c>
      <c r="AJ88" s="2">
        <v>0</v>
      </c>
      <c r="AK88" s="2">
        <v>0</v>
      </c>
      <c r="AL88" s="2">
        <v>0</v>
      </c>
      <c r="AM88" s="5">
        <v>0</v>
      </c>
      <c r="AN88" s="2" t="s">
        <v>559</v>
      </c>
      <c r="AO88" s="2">
        <v>0</v>
      </c>
    </row>
    <row r="89" spans="1:41">
      <c r="A89" s="2">
        <v>84</v>
      </c>
      <c r="B89" s="2">
        <v>16</v>
      </c>
      <c r="C89" s="1" t="s">
        <v>398</v>
      </c>
      <c r="D89" s="2">
        <v>5</v>
      </c>
      <c r="E89" s="2">
        <v>1</v>
      </c>
      <c r="F89" s="2">
        <v>23</v>
      </c>
      <c r="G89" s="2" t="s">
        <v>541</v>
      </c>
      <c r="H89" s="2">
        <v>2</v>
      </c>
      <c r="I89" s="1" t="s">
        <v>61</v>
      </c>
      <c r="J89" s="1">
        <v>2</v>
      </c>
      <c r="K89" s="2">
        <v>13</v>
      </c>
      <c r="L89" s="3" t="s">
        <v>271</v>
      </c>
      <c r="M89" s="2">
        <v>0</v>
      </c>
      <c r="N89" s="2">
        <v>0</v>
      </c>
      <c r="O89" s="2">
        <v>0</v>
      </c>
      <c r="P89" s="2">
        <v>0</v>
      </c>
      <c r="Q89" s="2">
        <v>14</v>
      </c>
      <c r="R89" s="2">
        <f>A88</f>
        <v>83</v>
      </c>
      <c r="S89" s="2">
        <v>0</v>
      </c>
      <c r="T89" s="2">
        <f>MROUND(ROUND(T88*3.2,0)*(100+10%*Q89)%,30)</f>
        <v>158490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 t="s">
        <v>199</v>
      </c>
      <c r="AD89" s="2">
        <f>ROUND(AD88*2.5,0)</f>
        <v>1300</v>
      </c>
      <c r="AE89" s="2">
        <v>0</v>
      </c>
      <c r="AF89" s="2">
        <v>0</v>
      </c>
      <c r="AG89" s="2">
        <v>0</v>
      </c>
      <c r="AH89" s="2">
        <v>0</v>
      </c>
      <c r="AI89" s="2">
        <f>MROUND(ROUND(AI88*3.9,0)*(100+10%*AE89)%,30)</f>
        <v>146010</v>
      </c>
      <c r="AJ89" s="2">
        <v>0</v>
      </c>
      <c r="AK89" s="2">
        <v>0</v>
      </c>
      <c r="AL89" s="2">
        <v>0</v>
      </c>
      <c r="AM89" s="5">
        <v>0</v>
      </c>
      <c r="AN89" s="2" t="s">
        <v>559</v>
      </c>
      <c r="AO89" s="2">
        <v>0</v>
      </c>
    </row>
    <row r="90" spans="1:41">
      <c r="A90" s="2">
        <v>85</v>
      </c>
      <c r="B90" s="2">
        <v>17</v>
      </c>
      <c r="C90" s="1" t="s">
        <v>399</v>
      </c>
      <c r="D90" s="2">
        <v>1</v>
      </c>
      <c r="E90" s="2">
        <v>1</v>
      </c>
      <c r="F90" s="2">
        <v>5</v>
      </c>
      <c r="G90" s="2" t="s">
        <v>541</v>
      </c>
      <c r="H90" s="2">
        <v>2</v>
      </c>
      <c r="I90" s="1" t="s">
        <v>62</v>
      </c>
      <c r="J90" s="1">
        <v>2</v>
      </c>
      <c r="K90" s="2">
        <v>2</v>
      </c>
      <c r="L90" s="3" t="s">
        <v>271</v>
      </c>
      <c r="M90" s="2">
        <v>0</v>
      </c>
      <c r="N90" s="2">
        <v>0</v>
      </c>
      <c r="O90" s="2">
        <v>0</v>
      </c>
      <c r="P90" s="2">
        <v>0</v>
      </c>
      <c r="Q90" s="2">
        <v>3</v>
      </c>
      <c r="R90" s="2">
        <v>0</v>
      </c>
      <c r="S90" s="2">
        <v>0</v>
      </c>
      <c r="T90" s="2">
        <v>780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 t="s">
        <v>199</v>
      </c>
      <c r="AD90" s="2">
        <v>26</v>
      </c>
      <c r="AE90" s="2">
        <v>0</v>
      </c>
      <c r="AF90" s="2">
        <v>0</v>
      </c>
      <c r="AG90" s="2">
        <v>0</v>
      </c>
      <c r="AH90" s="2">
        <v>0</v>
      </c>
      <c r="AI90" s="2">
        <v>300</v>
      </c>
      <c r="AJ90" s="2">
        <v>0</v>
      </c>
      <c r="AK90" s="2">
        <v>0</v>
      </c>
      <c r="AL90" s="2">
        <v>0</v>
      </c>
      <c r="AM90" s="5">
        <v>0</v>
      </c>
      <c r="AN90" s="2" t="s">
        <v>560</v>
      </c>
      <c r="AO90" s="2">
        <v>0</v>
      </c>
    </row>
    <row r="91" spans="1:41">
      <c r="A91" s="2">
        <v>86</v>
      </c>
      <c r="B91" s="2">
        <v>17</v>
      </c>
      <c r="C91" s="1" t="s">
        <v>400</v>
      </c>
      <c r="D91" s="2">
        <v>2</v>
      </c>
      <c r="E91" s="2">
        <v>1</v>
      </c>
      <c r="F91" s="2">
        <v>11</v>
      </c>
      <c r="G91" s="2" t="s">
        <v>541</v>
      </c>
      <c r="H91" s="2">
        <v>2</v>
      </c>
      <c r="I91" s="1" t="s">
        <v>63</v>
      </c>
      <c r="J91" s="1">
        <v>2</v>
      </c>
      <c r="K91" s="2">
        <v>4</v>
      </c>
      <c r="L91" s="3" t="s">
        <v>271</v>
      </c>
      <c r="M91" s="2">
        <v>0</v>
      </c>
      <c r="N91" s="2">
        <v>0</v>
      </c>
      <c r="O91" s="2">
        <v>0</v>
      </c>
      <c r="P91" s="2">
        <v>0</v>
      </c>
      <c r="Q91" s="2">
        <v>5</v>
      </c>
      <c r="R91" s="2">
        <f>A90</f>
        <v>85</v>
      </c>
      <c r="S91" s="2">
        <v>0</v>
      </c>
      <c r="T91" s="2">
        <v>2600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 t="s">
        <v>199</v>
      </c>
      <c r="AD91" s="2">
        <f>ROUND(AD90*2.5,0)</f>
        <v>65</v>
      </c>
      <c r="AE91" s="2">
        <v>0</v>
      </c>
      <c r="AF91" s="2">
        <v>0</v>
      </c>
      <c r="AG91" s="2">
        <v>0</v>
      </c>
      <c r="AH91" s="2">
        <v>0</v>
      </c>
      <c r="AI91" s="2">
        <v>2400</v>
      </c>
      <c r="AJ91" s="2">
        <v>0</v>
      </c>
      <c r="AK91" s="2">
        <v>0</v>
      </c>
      <c r="AL91" s="2">
        <v>0</v>
      </c>
      <c r="AM91" s="5">
        <v>0</v>
      </c>
      <c r="AN91" s="2" t="s">
        <v>560</v>
      </c>
      <c r="AO91" s="2">
        <v>0</v>
      </c>
    </row>
    <row r="92" spans="1:41">
      <c r="A92" s="2">
        <v>87</v>
      </c>
      <c r="B92" s="2">
        <v>17</v>
      </c>
      <c r="C92" s="1" t="s">
        <v>401</v>
      </c>
      <c r="D92" s="2">
        <v>3</v>
      </c>
      <c r="E92" s="2">
        <v>1</v>
      </c>
      <c r="F92" s="2">
        <v>15</v>
      </c>
      <c r="G92" s="2" t="s">
        <v>541</v>
      </c>
      <c r="H92" s="2">
        <v>2</v>
      </c>
      <c r="I92" s="1" t="s">
        <v>64</v>
      </c>
      <c r="J92" s="1">
        <v>2</v>
      </c>
      <c r="K92" s="2">
        <v>7</v>
      </c>
      <c r="L92" s="3" t="s">
        <v>271</v>
      </c>
      <c r="M92" s="2">
        <v>0</v>
      </c>
      <c r="N92" s="2">
        <v>0</v>
      </c>
      <c r="O92" s="2">
        <v>0</v>
      </c>
      <c r="P92" s="2">
        <v>0</v>
      </c>
      <c r="Q92" s="2">
        <v>8</v>
      </c>
      <c r="R92" s="2">
        <f>A91</f>
        <v>86</v>
      </c>
      <c r="S92" s="2">
        <v>0</v>
      </c>
      <c r="T92" s="2">
        <f>MROUND(ROUND(T91*3.3,0)*(100+10%*D92)%,30)</f>
        <v>8610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 t="s">
        <v>199</v>
      </c>
      <c r="AD92" s="2">
        <f>ROUND(AD91*2.5,0)</f>
        <v>163</v>
      </c>
      <c r="AE92" s="2">
        <v>0</v>
      </c>
      <c r="AF92" s="2">
        <v>0</v>
      </c>
      <c r="AG92" s="2">
        <v>0</v>
      </c>
      <c r="AH92" s="2">
        <v>0</v>
      </c>
      <c r="AI92" s="2">
        <v>9000</v>
      </c>
      <c r="AJ92" s="2">
        <v>0</v>
      </c>
      <c r="AK92" s="2">
        <v>0</v>
      </c>
      <c r="AL92" s="2">
        <v>0</v>
      </c>
      <c r="AM92" s="5">
        <v>0</v>
      </c>
      <c r="AN92" s="2" t="s">
        <v>560</v>
      </c>
      <c r="AO92" s="2">
        <v>0</v>
      </c>
    </row>
    <row r="93" spans="1:41">
      <c r="A93" s="2">
        <v>88</v>
      </c>
      <c r="B93" s="2">
        <v>17</v>
      </c>
      <c r="C93" s="1" t="s">
        <v>402</v>
      </c>
      <c r="D93" s="2">
        <v>4</v>
      </c>
      <c r="E93" s="2">
        <v>1</v>
      </c>
      <c r="F93" s="2">
        <v>21</v>
      </c>
      <c r="G93" s="2" t="s">
        <v>541</v>
      </c>
      <c r="H93" s="2">
        <v>2</v>
      </c>
      <c r="I93" s="1" t="s">
        <v>65</v>
      </c>
      <c r="J93" s="1">
        <v>2</v>
      </c>
      <c r="K93" s="2">
        <v>10</v>
      </c>
      <c r="L93" s="3" t="s">
        <v>271</v>
      </c>
      <c r="M93" s="2">
        <v>0</v>
      </c>
      <c r="N93" s="2">
        <v>0</v>
      </c>
      <c r="O93" s="2">
        <v>0</v>
      </c>
      <c r="P93" s="2">
        <v>0</v>
      </c>
      <c r="Q93" s="2">
        <v>11</v>
      </c>
      <c r="R93" s="2">
        <f>A92</f>
        <v>87</v>
      </c>
      <c r="S93" s="2">
        <v>0</v>
      </c>
      <c r="T93" s="2">
        <f>MROUND(ROUND(T92*3.6,0)*(100+10%*D93)%,30)</f>
        <v>31110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 t="s">
        <v>199</v>
      </c>
      <c r="AD93" s="2">
        <f>ROUND(AD92*2.5,0)</f>
        <v>408</v>
      </c>
      <c r="AE93" s="2">
        <v>0</v>
      </c>
      <c r="AF93" s="2">
        <v>0</v>
      </c>
      <c r="AG93" s="2">
        <v>0</v>
      </c>
      <c r="AH93" s="2">
        <v>0</v>
      </c>
      <c r="AI93" s="2">
        <f>MROUND(ROUND(AI92*3.3,0)*(100+10%*Z93)%,30)</f>
        <v>29700</v>
      </c>
      <c r="AJ93" s="2">
        <v>0</v>
      </c>
      <c r="AK93" s="2">
        <v>0</v>
      </c>
      <c r="AL93" s="2">
        <v>0</v>
      </c>
      <c r="AM93" s="5">
        <v>0</v>
      </c>
      <c r="AN93" s="2" t="s">
        <v>560</v>
      </c>
      <c r="AO93" s="2">
        <v>0</v>
      </c>
    </row>
    <row r="94" spans="1:41">
      <c r="A94" s="2">
        <v>89</v>
      </c>
      <c r="B94" s="2">
        <v>17</v>
      </c>
      <c r="C94" s="1" t="s">
        <v>403</v>
      </c>
      <c r="D94" s="2">
        <v>5</v>
      </c>
      <c r="E94" s="2">
        <v>1</v>
      </c>
      <c r="F94" s="2">
        <v>26</v>
      </c>
      <c r="G94" s="2" t="s">
        <v>541</v>
      </c>
      <c r="H94" s="2">
        <v>2</v>
      </c>
      <c r="I94" s="1" t="s">
        <v>66</v>
      </c>
      <c r="J94" s="1">
        <v>2</v>
      </c>
      <c r="K94" s="2">
        <v>13</v>
      </c>
      <c r="L94" s="3" t="s">
        <v>271</v>
      </c>
      <c r="M94" s="2">
        <v>0</v>
      </c>
      <c r="N94" s="2">
        <v>0</v>
      </c>
      <c r="O94" s="2">
        <v>0</v>
      </c>
      <c r="P94" s="2">
        <v>0</v>
      </c>
      <c r="Q94" s="2">
        <v>14</v>
      </c>
      <c r="R94" s="2">
        <f>A93</f>
        <v>88</v>
      </c>
      <c r="S94" s="2">
        <v>0</v>
      </c>
      <c r="T94" s="2">
        <f>MROUND(ROUND(T93*3.9,0)*(100+10%*D94)%,30)</f>
        <v>121950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 t="s">
        <v>199</v>
      </c>
      <c r="AD94" s="2">
        <f>ROUND(AD93*2.5,0)</f>
        <v>1020</v>
      </c>
      <c r="AE94" s="2">
        <v>0</v>
      </c>
      <c r="AF94" s="2">
        <v>0</v>
      </c>
      <c r="AG94" s="2">
        <v>0</v>
      </c>
      <c r="AH94" s="2">
        <v>0</v>
      </c>
      <c r="AI94" s="2">
        <f>MROUND(ROUND(AI93*3.6,0)*(100+10%*Z94)%,30)</f>
        <v>106920</v>
      </c>
      <c r="AJ94" s="2">
        <v>0</v>
      </c>
      <c r="AK94" s="2">
        <v>0</v>
      </c>
      <c r="AL94" s="2">
        <v>0</v>
      </c>
      <c r="AM94" s="5">
        <v>0</v>
      </c>
      <c r="AN94" s="2" t="s">
        <v>560</v>
      </c>
      <c r="AO94" s="2">
        <v>0</v>
      </c>
    </row>
    <row r="95" spans="1:41">
      <c r="A95" s="2">
        <v>90</v>
      </c>
      <c r="B95" s="2">
        <v>18</v>
      </c>
      <c r="C95" s="1" t="s">
        <v>404</v>
      </c>
      <c r="D95" s="2">
        <v>1</v>
      </c>
      <c r="E95" s="2">
        <v>1</v>
      </c>
      <c r="F95" s="2">
        <v>10</v>
      </c>
      <c r="G95" s="2" t="s">
        <v>541</v>
      </c>
      <c r="H95" s="2">
        <v>2</v>
      </c>
      <c r="I95" s="1" t="s">
        <v>67</v>
      </c>
      <c r="J95" s="1">
        <v>2</v>
      </c>
      <c r="K95" s="2">
        <v>4</v>
      </c>
      <c r="L95" s="3" t="s">
        <v>271</v>
      </c>
      <c r="M95" s="2">
        <v>0</v>
      </c>
      <c r="N95" s="2">
        <v>0</v>
      </c>
      <c r="O95" s="2">
        <v>0</v>
      </c>
      <c r="P95" s="2">
        <v>0</v>
      </c>
      <c r="Q95" s="2">
        <v>5</v>
      </c>
      <c r="R95" s="2">
        <v>0</v>
      </c>
      <c r="S95" s="2">
        <v>0</v>
      </c>
      <c r="T95" s="2">
        <v>2500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 t="s">
        <v>199</v>
      </c>
      <c r="AD95" s="2">
        <v>40</v>
      </c>
      <c r="AE95" s="2">
        <v>0</v>
      </c>
      <c r="AF95" s="2">
        <v>0</v>
      </c>
      <c r="AG95" s="2">
        <v>0</v>
      </c>
      <c r="AH95" s="2">
        <v>0</v>
      </c>
      <c r="AI95" s="2">
        <v>2500</v>
      </c>
      <c r="AJ95" s="2">
        <v>0</v>
      </c>
      <c r="AK95" s="2">
        <v>0</v>
      </c>
      <c r="AL95" s="2">
        <v>0</v>
      </c>
      <c r="AM95" s="5">
        <v>0</v>
      </c>
      <c r="AN95" s="2" t="s">
        <v>561</v>
      </c>
      <c r="AO95" s="2">
        <v>0</v>
      </c>
    </row>
    <row r="96" spans="1:41">
      <c r="A96" s="2">
        <v>91</v>
      </c>
      <c r="B96" s="2">
        <v>18</v>
      </c>
      <c r="C96" s="1" t="s">
        <v>405</v>
      </c>
      <c r="D96" s="2">
        <v>2</v>
      </c>
      <c r="E96" s="2">
        <v>1</v>
      </c>
      <c r="F96" s="2">
        <v>14</v>
      </c>
      <c r="G96" s="2" t="s">
        <v>541</v>
      </c>
      <c r="H96" s="2">
        <v>2</v>
      </c>
      <c r="I96" s="1" t="s">
        <v>68</v>
      </c>
      <c r="J96" s="1">
        <v>2</v>
      </c>
      <c r="K96" s="2">
        <v>6</v>
      </c>
      <c r="L96" s="3" t="s">
        <v>271</v>
      </c>
      <c r="M96" s="2">
        <v>0</v>
      </c>
      <c r="N96" s="2">
        <v>0</v>
      </c>
      <c r="O96" s="2">
        <v>0</v>
      </c>
      <c r="P96" s="2">
        <v>0</v>
      </c>
      <c r="Q96" s="2">
        <v>7</v>
      </c>
      <c r="R96" s="2">
        <f>A95</f>
        <v>90</v>
      </c>
      <c r="S96" s="2">
        <v>0</v>
      </c>
      <c r="T96" s="2">
        <v>7500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 t="s">
        <v>199</v>
      </c>
      <c r="AD96" s="2">
        <f>ROUND(AD95*2.5,0)</f>
        <v>100</v>
      </c>
      <c r="AE96" s="2">
        <v>0</v>
      </c>
      <c r="AF96" s="2">
        <v>0</v>
      </c>
      <c r="AG96" s="2">
        <v>0</v>
      </c>
      <c r="AH96" s="2">
        <v>0</v>
      </c>
      <c r="AI96" s="2">
        <v>6600</v>
      </c>
      <c r="AJ96" s="2">
        <v>0</v>
      </c>
      <c r="AK96" s="2">
        <v>0</v>
      </c>
      <c r="AL96" s="2">
        <v>0</v>
      </c>
      <c r="AM96" s="5">
        <v>0</v>
      </c>
      <c r="AN96" s="2" t="s">
        <v>561</v>
      </c>
      <c r="AO96" s="2">
        <v>0</v>
      </c>
    </row>
    <row r="97" spans="1:41">
      <c r="A97" s="2">
        <v>92</v>
      </c>
      <c r="B97" s="2">
        <v>18</v>
      </c>
      <c r="C97" s="1" t="s">
        <v>406</v>
      </c>
      <c r="D97" s="2">
        <v>3</v>
      </c>
      <c r="E97" s="2">
        <v>1</v>
      </c>
      <c r="F97" s="2">
        <v>19</v>
      </c>
      <c r="G97" s="2" t="s">
        <v>541</v>
      </c>
      <c r="H97" s="2">
        <v>2</v>
      </c>
      <c r="I97" s="1" t="s">
        <v>69</v>
      </c>
      <c r="J97" s="1">
        <v>2</v>
      </c>
      <c r="K97" s="2">
        <v>9</v>
      </c>
      <c r="L97" s="3" t="s">
        <v>271</v>
      </c>
      <c r="M97" s="2">
        <v>0</v>
      </c>
      <c r="N97" s="2">
        <v>0</v>
      </c>
      <c r="O97" s="2">
        <v>0</v>
      </c>
      <c r="P97" s="2">
        <v>0</v>
      </c>
      <c r="Q97" s="2">
        <v>10</v>
      </c>
      <c r="R97" s="2">
        <f>A96</f>
        <v>91</v>
      </c>
      <c r="S97" s="2">
        <v>0</v>
      </c>
      <c r="T97" s="2">
        <f>MROUND(ROUND(T96*3,0)*(100+10%*Q97)%,30)</f>
        <v>22740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 t="s">
        <v>199</v>
      </c>
      <c r="AD97" s="2">
        <f>ROUND(AD96*2.5,0)</f>
        <v>250</v>
      </c>
      <c r="AE97" s="2">
        <v>0</v>
      </c>
      <c r="AF97" s="2">
        <v>0</v>
      </c>
      <c r="AG97" s="2">
        <v>0</v>
      </c>
      <c r="AH97" s="2">
        <v>0</v>
      </c>
      <c r="AI97" s="2">
        <v>15000</v>
      </c>
      <c r="AJ97" s="2">
        <v>0</v>
      </c>
      <c r="AK97" s="2">
        <v>0</v>
      </c>
      <c r="AL97" s="2">
        <v>0</v>
      </c>
      <c r="AM97" s="5">
        <v>0</v>
      </c>
      <c r="AN97" s="2" t="s">
        <v>561</v>
      </c>
      <c r="AO97" s="2">
        <v>0</v>
      </c>
    </row>
    <row r="98" spans="1:41">
      <c r="A98" s="2">
        <v>93</v>
      </c>
      <c r="B98" s="2">
        <v>18</v>
      </c>
      <c r="C98" s="1" t="s">
        <v>407</v>
      </c>
      <c r="D98" s="2">
        <v>4</v>
      </c>
      <c r="E98" s="2">
        <v>1</v>
      </c>
      <c r="F98" s="2">
        <v>24</v>
      </c>
      <c r="G98" s="2" t="s">
        <v>541</v>
      </c>
      <c r="H98" s="2">
        <v>2</v>
      </c>
      <c r="I98" s="1" t="s">
        <v>70</v>
      </c>
      <c r="J98" s="1">
        <v>2</v>
      </c>
      <c r="K98" s="2">
        <v>12</v>
      </c>
      <c r="L98" s="3" t="s">
        <v>271</v>
      </c>
      <c r="M98" s="2">
        <v>0</v>
      </c>
      <c r="N98" s="2">
        <v>0</v>
      </c>
      <c r="O98" s="2">
        <v>0</v>
      </c>
      <c r="P98" s="2">
        <v>0</v>
      </c>
      <c r="Q98" s="2">
        <v>13</v>
      </c>
      <c r="R98" s="2">
        <f>A97</f>
        <v>92</v>
      </c>
      <c r="S98" s="2">
        <v>0</v>
      </c>
      <c r="T98" s="2">
        <f>MROUND(ROUND(T97*3,0)*(100+10%*Q98)%,30)</f>
        <v>69120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 t="s">
        <v>199</v>
      </c>
      <c r="AD98" s="2">
        <f>ROUND(AD97*2.5,0)</f>
        <v>625</v>
      </c>
      <c r="AE98" s="2">
        <v>0</v>
      </c>
      <c r="AF98" s="2">
        <v>0</v>
      </c>
      <c r="AG98" s="2">
        <v>0</v>
      </c>
      <c r="AH98" s="2">
        <v>0</v>
      </c>
      <c r="AI98" s="2">
        <f>MROUND(ROUND(AI97*3,0)*(100+10%*AE98)%,30)</f>
        <v>45000</v>
      </c>
      <c r="AJ98" s="2">
        <v>0</v>
      </c>
      <c r="AK98" s="2">
        <v>0</v>
      </c>
      <c r="AL98" s="2">
        <v>0</v>
      </c>
      <c r="AM98" s="5">
        <v>0</v>
      </c>
      <c r="AN98" s="2" t="s">
        <v>561</v>
      </c>
      <c r="AO98" s="2">
        <v>0</v>
      </c>
    </row>
    <row r="99" spans="1:41">
      <c r="A99" s="2">
        <v>94</v>
      </c>
      <c r="B99" s="2">
        <v>18</v>
      </c>
      <c r="C99" s="1" t="s">
        <v>408</v>
      </c>
      <c r="D99" s="2">
        <v>5</v>
      </c>
      <c r="E99" s="2">
        <v>1</v>
      </c>
      <c r="F99" s="2">
        <v>30</v>
      </c>
      <c r="G99" s="2" t="s">
        <v>541</v>
      </c>
      <c r="H99" s="2">
        <v>2</v>
      </c>
      <c r="I99" s="1" t="s">
        <v>71</v>
      </c>
      <c r="J99" s="1">
        <v>2</v>
      </c>
      <c r="K99" s="2">
        <v>14</v>
      </c>
      <c r="L99" s="3" t="s">
        <v>271</v>
      </c>
      <c r="M99" s="2">
        <v>0</v>
      </c>
      <c r="N99" s="2">
        <v>0</v>
      </c>
      <c r="O99" s="2">
        <v>0</v>
      </c>
      <c r="P99" s="2">
        <v>0</v>
      </c>
      <c r="Q99" s="2">
        <v>15</v>
      </c>
      <c r="R99" s="2">
        <f>A98</f>
        <v>93</v>
      </c>
      <c r="S99" s="2">
        <v>0</v>
      </c>
      <c r="T99" s="2">
        <f>MROUND(ROUND(T98*2.5,0)*(100+10%*Q99)%,30)</f>
        <v>175380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 t="s">
        <v>199</v>
      </c>
      <c r="AD99" s="2">
        <f>ROUND(AD98*2.5,0)</f>
        <v>1563</v>
      </c>
      <c r="AE99" s="2">
        <v>0</v>
      </c>
      <c r="AF99" s="2">
        <v>0</v>
      </c>
      <c r="AG99" s="2">
        <v>0</v>
      </c>
      <c r="AH99" s="2">
        <v>0</v>
      </c>
      <c r="AI99" s="2">
        <f>MROUND(ROUND(AI98*3,0)*(100+10%*AE99)%,30)</f>
        <v>135000</v>
      </c>
      <c r="AJ99" s="2">
        <v>0</v>
      </c>
      <c r="AK99" s="2">
        <v>0</v>
      </c>
      <c r="AL99" s="2">
        <v>0</v>
      </c>
      <c r="AM99" s="5">
        <v>0</v>
      </c>
      <c r="AN99" s="2" t="s">
        <v>561</v>
      </c>
      <c r="AO99" s="2">
        <v>0</v>
      </c>
    </row>
    <row r="100" spans="1:41">
      <c r="A100" s="2">
        <v>95</v>
      </c>
      <c r="B100" s="2">
        <v>19</v>
      </c>
      <c r="C100" s="1" t="s">
        <v>409</v>
      </c>
      <c r="D100" s="2">
        <v>1</v>
      </c>
      <c r="E100" s="2">
        <v>1</v>
      </c>
      <c r="F100" s="2">
        <v>5</v>
      </c>
      <c r="G100" s="2" t="s">
        <v>541</v>
      </c>
      <c r="H100" s="2">
        <v>2</v>
      </c>
      <c r="I100" s="1" t="s">
        <v>72</v>
      </c>
      <c r="J100" s="1">
        <v>2</v>
      </c>
      <c r="K100" s="2">
        <v>3</v>
      </c>
      <c r="L100" s="3" t="s">
        <v>271</v>
      </c>
      <c r="M100" s="2">
        <v>0</v>
      </c>
      <c r="N100" s="2">
        <v>0</v>
      </c>
      <c r="O100" s="2">
        <v>0</v>
      </c>
      <c r="P100" s="2">
        <v>0</v>
      </c>
      <c r="Q100" s="2">
        <v>4</v>
      </c>
      <c r="R100" s="2">
        <v>0</v>
      </c>
      <c r="S100" s="2">
        <v>0</v>
      </c>
      <c r="T100" s="2">
        <v>1100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 t="s">
        <v>199</v>
      </c>
      <c r="AD100" s="2">
        <v>32</v>
      </c>
      <c r="AE100" s="2">
        <v>0</v>
      </c>
      <c r="AF100" s="2">
        <v>0</v>
      </c>
      <c r="AG100" s="2">
        <v>0</v>
      </c>
      <c r="AH100" s="2">
        <v>0</v>
      </c>
      <c r="AI100" s="2">
        <v>800</v>
      </c>
      <c r="AJ100" s="2">
        <v>0</v>
      </c>
      <c r="AK100" s="2">
        <v>0</v>
      </c>
      <c r="AL100" s="2">
        <v>0</v>
      </c>
      <c r="AM100" s="5">
        <v>0</v>
      </c>
      <c r="AN100" s="2" t="s">
        <v>562</v>
      </c>
      <c r="AO100" s="2">
        <v>0</v>
      </c>
    </row>
    <row r="101" spans="1:41">
      <c r="A101" s="2">
        <v>96</v>
      </c>
      <c r="B101" s="2">
        <v>19</v>
      </c>
      <c r="C101" s="1" t="s">
        <v>410</v>
      </c>
      <c r="D101" s="2">
        <v>2</v>
      </c>
      <c r="E101" s="2">
        <v>1</v>
      </c>
      <c r="F101" s="2">
        <v>8</v>
      </c>
      <c r="G101" s="2" t="s">
        <v>541</v>
      </c>
      <c r="H101" s="2">
        <v>2</v>
      </c>
      <c r="I101" s="1" t="s">
        <v>73</v>
      </c>
      <c r="J101" s="1">
        <v>2</v>
      </c>
      <c r="K101" s="2">
        <v>6</v>
      </c>
      <c r="L101" s="3" t="s">
        <v>271</v>
      </c>
      <c r="M101" s="2">
        <v>0</v>
      </c>
      <c r="N101" s="2">
        <v>0</v>
      </c>
      <c r="O101" s="2">
        <v>0</v>
      </c>
      <c r="P101" s="2">
        <v>0</v>
      </c>
      <c r="Q101" s="2">
        <v>7</v>
      </c>
      <c r="R101" s="2">
        <f>A100</f>
        <v>95</v>
      </c>
      <c r="S101" s="2">
        <v>0</v>
      </c>
      <c r="T101" s="2">
        <v>7600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 t="s">
        <v>199</v>
      </c>
      <c r="AD101" s="2">
        <f>ROUND(AD100*2.5,0)</f>
        <v>80</v>
      </c>
      <c r="AE101" s="2">
        <v>0</v>
      </c>
      <c r="AF101" s="2">
        <v>0</v>
      </c>
      <c r="AG101" s="2">
        <v>0</v>
      </c>
      <c r="AH101" s="2">
        <v>0</v>
      </c>
      <c r="AI101" s="2">
        <v>6000</v>
      </c>
      <c r="AJ101" s="2">
        <v>0</v>
      </c>
      <c r="AK101" s="2">
        <v>0</v>
      </c>
      <c r="AL101" s="2">
        <v>0</v>
      </c>
      <c r="AM101" s="5">
        <v>0</v>
      </c>
      <c r="AN101" s="2" t="s">
        <v>562</v>
      </c>
      <c r="AO101" s="2">
        <v>0</v>
      </c>
    </row>
    <row r="102" spans="1:41">
      <c r="A102" s="2">
        <v>97</v>
      </c>
      <c r="B102" s="2">
        <v>19</v>
      </c>
      <c r="C102" s="1" t="s">
        <v>411</v>
      </c>
      <c r="D102" s="2">
        <v>3</v>
      </c>
      <c r="E102" s="2">
        <v>1</v>
      </c>
      <c r="F102" s="2">
        <v>12</v>
      </c>
      <c r="G102" s="2" t="s">
        <v>541</v>
      </c>
      <c r="H102" s="2">
        <v>2</v>
      </c>
      <c r="I102" s="1" t="s">
        <v>74</v>
      </c>
      <c r="J102" s="1">
        <v>2</v>
      </c>
      <c r="K102" s="2">
        <v>8</v>
      </c>
      <c r="L102" s="3" t="s">
        <v>271</v>
      </c>
      <c r="M102" s="2">
        <v>0</v>
      </c>
      <c r="N102" s="2">
        <v>0</v>
      </c>
      <c r="O102" s="2">
        <v>0</v>
      </c>
      <c r="P102" s="2">
        <v>0</v>
      </c>
      <c r="Q102" s="2">
        <v>9</v>
      </c>
      <c r="R102" s="2">
        <f>A101</f>
        <v>96</v>
      </c>
      <c r="S102" s="2">
        <v>0</v>
      </c>
      <c r="T102" s="2">
        <f>MROUND(ROUND(T101*2.4,0)*(100+10%*Q102)%,30)</f>
        <v>18390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 t="s">
        <v>199</v>
      </c>
      <c r="AD102" s="2">
        <f>ROUND(AD101*2.5,0)</f>
        <v>200</v>
      </c>
      <c r="AE102" s="2">
        <v>0</v>
      </c>
      <c r="AF102" s="2">
        <v>0</v>
      </c>
      <c r="AG102" s="2">
        <v>0</v>
      </c>
      <c r="AH102" s="2">
        <v>0</v>
      </c>
      <c r="AI102" s="2">
        <v>15000</v>
      </c>
      <c r="AJ102" s="2">
        <v>0</v>
      </c>
      <c r="AK102" s="2">
        <v>0</v>
      </c>
      <c r="AL102" s="2">
        <v>0</v>
      </c>
      <c r="AM102" s="5">
        <v>0</v>
      </c>
      <c r="AN102" s="2" t="s">
        <v>562</v>
      </c>
      <c r="AO102" s="2">
        <v>0</v>
      </c>
    </row>
    <row r="103" spans="1:41">
      <c r="A103" s="2">
        <v>98</v>
      </c>
      <c r="B103" s="2">
        <v>19</v>
      </c>
      <c r="C103" s="1" t="s">
        <v>412</v>
      </c>
      <c r="D103" s="2">
        <v>4</v>
      </c>
      <c r="E103" s="2">
        <v>1</v>
      </c>
      <c r="F103" s="2">
        <v>15</v>
      </c>
      <c r="G103" s="2" t="s">
        <v>541</v>
      </c>
      <c r="H103" s="2">
        <v>2</v>
      </c>
      <c r="I103" s="1" t="s">
        <v>75</v>
      </c>
      <c r="J103" s="1">
        <v>2</v>
      </c>
      <c r="K103" s="2">
        <v>11</v>
      </c>
      <c r="L103" s="3" t="s">
        <v>271</v>
      </c>
      <c r="M103" s="2">
        <v>0</v>
      </c>
      <c r="N103" s="2">
        <v>0</v>
      </c>
      <c r="O103" s="2">
        <v>0</v>
      </c>
      <c r="P103" s="2">
        <v>0</v>
      </c>
      <c r="Q103" s="2">
        <v>12</v>
      </c>
      <c r="R103" s="2">
        <f>A102</f>
        <v>97</v>
      </c>
      <c r="S103" s="2">
        <v>0</v>
      </c>
      <c r="T103" s="2">
        <f>MROUND(ROUND(T102*3,0)*(100+10%*Q103)%,30)</f>
        <v>55830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 t="s">
        <v>199</v>
      </c>
      <c r="AD103" s="2">
        <f>ROUND(AD102*2.5,0)</f>
        <v>500</v>
      </c>
      <c r="AE103" s="2">
        <v>0</v>
      </c>
      <c r="AF103" s="2">
        <v>0</v>
      </c>
      <c r="AG103" s="2">
        <v>0</v>
      </c>
      <c r="AH103" s="2">
        <v>0</v>
      </c>
      <c r="AI103" s="2">
        <f>MROUND(ROUND(AI102*2.4,0)*(100+10%*AE103)%,30)</f>
        <v>36000</v>
      </c>
      <c r="AJ103" s="2">
        <v>0</v>
      </c>
      <c r="AK103" s="2">
        <v>0</v>
      </c>
      <c r="AL103" s="2">
        <v>0</v>
      </c>
      <c r="AM103" s="5">
        <v>0</v>
      </c>
      <c r="AN103" s="2" t="s">
        <v>562</v>
      </c>
      <c r="AO103" s="2">
        <v>0</v>
      </c>
    </row>
    <row r="104" spans="1:41">
      <c r="A104" s="2">
        <v>99</v>
      </c>
      <c r="B104" s="2">
        <v>19</v>
      </c>
      <c r="C104" s="1" t="s">
        <v>413</v>
      </c>
      <c r="D104" s="2">
        <v>5</v>
      </c>
      <c r="E104" s="2">
        <v>1</v>
      </c>
      <c r="F104" s="2">
        <v>20</v>
      </c>
      <c r="G104" s="2" t="s">
        <v>541</v>
      </c>
      <c r="H104" s="2">
        <v>2</v>
      </c>
      <c r="I104" s="1" t="s">
        <v>76</v>
      </c>
      <c r="J104" s="1">
        <v>2</v>
      </c>
      <c r="K104" s="2">
        <v>13</v>
      </c>
      <c r="L104" s="3" t="s">
        <v>271</v>
      </c>
      <c r="M104" s="2">
        <v>0</v>
      </c>
      <c r="N104" s="2">
        <v>0</v>
      </c>
      <c r="O104" s="2">
        <v>0</v>
      </c>
      <c r="P104" s="2">
        <v>0</v>
      </c>
      <c r="Q104" s="2">
        <v>14</v>
      </c>
      <c r="R104" s="2">
        <f>A103</f>
        <v>98</v>
      </c>
      <c r="S104" s="2">
        <v>0</v>
      </c>
      <c r="T104" s="2">
        <f>MROUND(ROUND(T103*2.7,0)*(100+10%*Q104)%,30)</f>
        <v>152850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 t="s">
        <v>199</v>
      </c>
      <c r="AD104" s="2">
        <f>ROUND(AD103*2.5,0)</f>
        <v>1250</v>
      </c>
      <c r="AE104" s="2">
        <v>0</v>
      </c>
      <c r="AF104" s="2">
        <v>0</v>
      </c>
      <c r="AG104" s="2">
        <v>0</v>
      </c>
      <c r="AH104" s="2">
        <v>0</v>
      </c>
      <c r="AI104" s="2">
        <f>MROUND(ROUND(AI103*3,0)*(100+10%*AE104)%,30)</f>
        <v>108000</v>
      </c>
      <c r="AJ104" s="2">
        <v>0</v>
      </c>
      <c r="AK104" s="2">
        <v>0</v>
      </c>
      <c r="AL104" s="2">
        <v>0</v>
      </c>
      <c r="AM104" s="5">
        <v>0</v>
      </c>
      <c r="AN104" s="2" t="s">
        <v>562</v>
      </c>
      <c r="AO104" s="2">
        <v>0</v>
      </c>
    </row>
    <row r="105" spans="1:41">
      <c r="A105" s="2">
        <v>100</v>
      </c>
      <c r="B105" s="2">
        <v>20</v>
      </c>
      <c r="C105" s="1" t="s">
        <v>414</v>
      </c>
      <c r="D105" s="2">
        <v>1</v>
      </c>
      <c r="E105" s="2">
        <v>1</v>
      </c>
      <c r="F105" s="2">
        <v>10</v>
      </c>
      <c r="G105" s="2" t="s">
        <v>541</v>
      </c>
      <c r="H105" s="2">
        <v>2</v>
      </c>
      <c r="I105" s="1" t="s">
        <v>77</v>
      </c>
      <c r="J105" s="1">
        <v>2</v>
      </c>
      <c r="K105" s="2">
        <v>5</v>
      </c>
      <c r="L105" s="3" t="s">
        <v>271</v>
      </c>
      <c r="M105" s="2">
        <v>0</v>
      </c>
      <c r="N105" s="2">
        <v>0</v>
      </c>
      <c r="O105" s="2">
        <v>0</v>
      </c>
      <c r="P105" s="2">
        <v>0</v>
      </c>
      <c r="Q105" s="2">
        <v>6</v>
      </c>
      <c r="R105" s="2">
        <v>0</v>
      </c>
      <c r="S105" s="2">
        <v>0</v>
      </c>
      <c r="T105" s="2">
        <v>3000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 t="s">
        <v>199</v>
      </c>
      <c r="AD105" s="2">
        <v>60</v>
      </c>
      <c r="AE105" s="2">
        <v>0</v>
      </c>
      <c r="AF105" s="2">
        <v>0</v>
      </c>
      <c r="AG105" s="2">
        <v>0</v>
      </c>
      <c r="AH105" s="2">
        <v>0</v>
      </c>
      <c r="AI105" s="2">
        <v>2800</v>
      </c>
      <c r="AJ105" s="2">
        <v>0</v>
      </c>
      <c r="AK105" s="2">
        <v>0</v>
      </c>
      <c r="AL105" s="2">
        <v>0</v>
      </c>
      <c r="AM105" s="5">
        <v>0</v>
      </c>
      <c r="AN105" s="2" t="s">
        <v>563</v>
      </c>
      <c r="AO105" s="2">
        <v>0</v>
      </c>
    </row>
    <row r="106" spans="1:41">
      <c r="A106" s="2">
        <v>101</v>
      </c>
      <c r="B106" s="2">
        <v>20</v>
      </c>
      <c r="C106" s="1" t="s">
        <v>415</v>
      </c>
      <c r="D106" s="2">
        <v>2</v>
      </c>
      <c r="E106" s="2">
        <v>1</v>
      </c>
      <c r="F106" s="2">
        <v>12</v>
      </c>
      <c r="G106" s="2" t="s">
        <v>541</v>
      </c>
      <c r="H106" s="2">
        <v>2</v>
      </c>
      <c r="I106" s="1" t="s">
        <v>78</v>
      </c>
      <c r="J106" s="1">
        <v>2</v>
      </c>
      <c r="K106" s="2">
        <v>6</v>
      </c>
      <c r="L106" s="3" t="s">
        <v>271</v>
      </c>
      <c r="M106" s="2">
        <v>0</v>
      </c>
      <c r="N106" s="2">
        <v>0</v>
      </c>
      <c r="O106" s="2">
        <v>0</v>
      </c>
      <c r="P106" s="2">
        <v>0</v>
      </c>
      <c r="Q106" s="2">
        <v>7</v>
      </c>
      <c r="R106" s="2">
        <f>A105</f>
        <v>100</v>
      </c>
      <c r="S106" s="2">
        <v>0</v>
      </c>
      <c r="T106" s="2">
        <v>7600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 t="s">
        <v>199</v>
      </c>
      <c r="AD106" s="2">
        <f>ROUND(AD105*2.5,0)</f>
        <v>150</v>
      </c>
      <c r="AE106" s="2">
        <v>0</v>
      </c>
      <c r="AF106" s="2">
        <v>0</v>
      </c>
      <c r="AG106" s="2">
        <v>0</v>
      </c>
      <c r="AH106" s="2">
        <v>0</v>
      </c>
      <c r="AI106" s="2">
        <v>7200</v>
      </c>
      <c r="AJ106" s="2">
        <v>0</v>
      </c>
      <c r="AK106" s="2">
        <v>0</v>
      </c>
      <c r="AL106" s="2">
        <v>0</v>
      </c>
      <c r="AM106" s="5">
        <v>0</v>
      </c>
      <c r="AN106" s="2" t="s">
        <v>563</v>
      </c>
      <c r="AO106" s="2">
        <v>0</v>
      </c>
    </row>
    <row r="107" spans="1:41">
      <c r="A107" s="2">
        <v>102</v>
      </c>
      <c r="B107" s="2">
        <v>20</v>
      </c>
      <c r="C107" s="1" t="s">
        <v>416</v>
      </c>
      <c r="D107" s="2">
        <v>3</v>
      </c>
      <c r="E107" s="2">
        <v>1</v>
      </c>
      <c r="F107" s="2">
        <v>15</v>
      </c>
      <c r="G107" s="2" t="s">
        <v>541</v>
      </c>
      <c r="H107" s="2">
        <v>2</v>
      </c>
      <c r="I107" s="1" t="s">
        <v>79</v>
      </c>
      <c r="J107" s="1">
        <v>2</v>
      </c>
      <c r="K107" s="2">
        <v>9</v>
      </c>
      <c r="L107" s="3" t="s">
        <v>271</v>
      </c>
      <c r="M107" s="2">
        <v>0</v>
      </c>
      <c r="N107" s="2">
        <v>0</v>
      </c>
      <c r="O107" s="2">
        <v>0</v>
      </c>
      <c r="P107" s="2">
        <v>0</v>
      </c>
      <c r="Q107" s="2">
        <v>10</v>
      </c>
      <c r="R107" s="2">
        <f>A106</f>
        <v>101</v>
      </c>
      <c r="S107" s="2">
        <v>0</v>
      </c>
      <c r="T107" s="2">
        <f>MROUND(ROUND(T106*2.5,0)*(100+10%*Q107)%,30)</f>
        <v>19200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 t="s">
        <v>199</v>
      </c>
      <c r="AD107" s="2">
        <f>ROUND(AD106*2.5,0)</f>
        <v>375</v>
      </c>
      <c r="AE107" s="2">
        <v>0</v>
      </c>
      <c r="AF107" s="2">
        <v>0</v>
      </c>
      <c r="AG107" s="2">
        <v>0</v>
      </c>
      <c r="AH107" s="2">
        <v>0</v>
      </c>
      <c r="AI107" s="2">
        <v>18000</v>
      </c>
      <c r="AJ107" s="2">
        <v>0</v>
      </c>
      <c r="AK107" s="2">
        <v>0</v>
      </c>
      <c r="AL107" s="2">
        <v>0</v>
      </c>
      <c r="AM107" s="5">
        <v>0</v>
      </c>
      <c r="AN107" s="2" t="s">
        <v>563</v>
      </c>
      <c r="AO107" s="2">
        <v>0</v>
      </c>
    </row>
    <row r="108" spans="1:41">
      <c r="A108" s="2">
        <v>103</v>
      </c>
      <c r="B108" s="2">
        <v>20</v>
      </c>
      <c r="C108" s="1" t="s">
        <v>417</v>
      </c>
      <c r="D108" s="2">
        <v>4</v>
      </c>
      <c r="E108" s="2">
        <v>1</v>
      </c>
      <c r="F108" s="2">
        <v>18</v>
      </c>
      <c r="G108" s="2" t="s">
        <v>541</v>
      </c>
      <c r="H108" s="2">
        <v>2</v>
      </c>
      <c r="I108" s="1" t="s">
        <v>80</v>
      </c>
      <c r="J108" s="1">
        <v>2</v>
      </c>
      <c r="K108" s="2">
        <v>10</v>
      </c>
      <c r="L108" s="3" t="s">
        <v>271</v>
      </c>
      <c r="M108" s="2">
        <v>0</v>
      </c>
      <c r="N108" s="2">
        <v>0</v>
      </c>
      <c r="O108" s="2">
        <v>0</v>
      </c>
      <c r="P108" s="2">
        <v>0</v>
      </c>
      <c r="Q108" s="2">
        <v>11</v>
      </c>
      <c r="R108" s="2">
        <f>A107</f>
        <v>102</v>
      </c>
      <c r="S108" s="2">
        <v>0</v>
      </c>
      <c r="T108" s="2">
        <f>MROUND(ROUND(T107*2.5,0)*(100+10%*Q108)%,30)</f>
        <v>48540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 t="s">
        <v>199</v>
      </c>
      <c r="AD108" s="2">
        <f>ROUND(AD107*2.5,0)</f>
        <v>938</v>
      </c>
      <c r="AE108" s="2">
        <v>0</v>
      </c>
      <c r="AF108" s="2">
        <v>0</v>
      </c>
      <c r="AG108" s="2">
        <v>0</v>
      </c>
      <c r="AH108" s="2">
        <v>0</v>
      </c>
      <c r="AI108" s="2">
        <f>MROUND(ROUND(AI107*2.5,0)*(100+10%*AE108)%,30)</f>
        <v>45000</v>
      </c>
      <c r="AJ108" s="2">
        <v>0</v>
      </c>
      <c r="AK108" s="2">
        <v>0</v>
      </c>
      <c r="AL108" s="2">
        <v>0</v>
      </c>
      <c r="AM108" s="5">
        <v>0</v>
      </c>
      <c r="AN108" s="2" t="s">
        <v>563</v>
      </c>
      <c r="AO108" s="2">
        <v>0</v>
      </c>
    </row>
    <row r="109" spans="1:41">
      <c r="A109" s="2">
        <v>104</v>
      </c>
      <c r="B109" s="2">
        <v>20</v>
      </c>
      <c r="C109" s="1" t="s">
        <v>418</v>
      </c>
      <c r="D109" s="2">
        <v>5</v>
      </c>
      <c r="E109" s="2">
        <v>1</v>
      </c>
      <c r="F109" s="2">
        <v>21</v>
      </c>
      <c r="G109" s="2" t="s">
        <v>541</v>
      </c>
      <c r="H109" s="2">
        <v>2</v>
      </c>
      <c r="I109" s="1" t="s">
        <v>81</v>
      </c>
      <c r="J109" s="1">
        <v>2</v>
      </c>
      <c r="K109" s="2">
        <v>13</v>
      </c>
      <c r="L109" s="3" t="s">
        <v>271</v>
      </c>
      <c r="M109" s="2">
        <v>0</v>
      </c>
      <c r="N109" s="2">
        <v>0</v>
      </c>
      <c r="O109" s="2">
        <v>0</v>
      </c>
      <c r="P109" s="2">
        <v>0</v>
      </c>
      <c r="Q109" s="2">
        <v>14</v>
      </c>
      <c r="R109" s="2">
        <f>A108</f>
        <v>103</v>
      </c>
      <c r="S109" s="2">
        <v>0</v>
      </c>
      <c r="T109" s="2">
        <f>MROUND(ROUND(T108*2.5,0)*(100+10%*Q109)%,30)</f>
        <v>123060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 t="s">
        <v>199</v>
      </c>
      <c r="AD109" s="2">
        <f>ROUND(AD108*2.5,0)</f>
        <v>2345</v>
      </c>
      <c r="AE109" s="2">
        <v>0</v>
      </c>
      <c r="AF109" s="2">
        <v>0</v>
      </c>
      <c r="AG109" s="2">
        <v>0</v>
      </c>
      <c r="AH109" s="2">
        <v>0</v>
      </c>
      <c r="AI109" s="2">
        <f>MROUND(ROUND(AI108*2.5,0)*(100+10%*AE109)%,30)</f>
        <v>112500</v>
      </c>
      <c r="AJ109" s="2">
        <v>0</v>
      </c>
      <c r="AK109" s="2">
        <v>0</v>
      </c>
      <c r="AL109" s="2">
        <v>0</v>
      </c>
      <c r="AM109" s="5">
        <v>0</v>
      </c>
      <c r="AN109" s="2" t="s">
        <v>563</v>
      </c>
      <c r="AO109" s="2">
        <v>0</v>
      </c>
    </row>
    <row r="110" spans="1:41">
      <c r="A110" s="2">
        <v>105</v>
      </c>
      <c r="B110" s="2">
        <v>21</v>
      </c>
      <c r="C110" s="1" t="s">
        <v>419</v>
      </c>
      <c r="D110" s="2">
        <v>1</v>
      </c>
      <c r="E110" s="2">
        <v>1</v>
      </c>
      <c r="F110" s="2">
        <v>10</v>
      </c>
      <c r="G110" s="2" t="s">
        <v>541</v>
      </c>
      <c r="H110" s="2">
        <v>2</v>
      </c>
      <c r="I110" s="1" t="s">
        <v>82</v>
      </c>
      <c r="J110" s="1">
        <v>2</v>
      </c>
      <c r="K110" s="2">
        <v>2</v>
      </c>
      <c r="L110" s="3" t="s">
        <v>271</v>
      </c>
      <c r="M110" s="2">
        <v>0</v>
      </c>
      <c r="N110" s="2">
        <v>0</v>
      </c>
      <c r="O110" s="2">
        <v>0</v>
      </c>
      <c r="P110" s="2">
        <v>0</v>
      </c>
      <c r="Q110" s="2">
        <v>3</v>
      </c>
      <c r="R110" s="2">
        <v>0</v>
      </c>
      <c r="S110" s="2">
        <v>0</v>
      </c>
      <c r="T110" s="2">
        <v>800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 t="s">
        <v>199</v>
      </c>
      <c r="AD110" s="2">
        <v>21</v>
      </c>
      <c r="AE110" s="2">
        <v>0</v>
      </c>
      <c r="AF110" s="2">
        <v>0</v>
      </c>
      <c r="AG110" s="2">
        <v>0</v>
      </c>
      <c r="AH110" s="2">
        <v>0</v>
      </c>
      <c r="AI110" s="2">
        <v>750</v>
      </c>
      <c r="AJ110" s="2">
        <v>0</v>
      </c>
      <c r="AK110" s="2">
        <v>0</v>
      </c>
      <c r="AL110" s="2">
        <v>0</v>
      </c>
      <c r="AM110" s="5">
        <v>0</v>
      </c>
      <c r="AN110" s="2" t="s">
        <v>564</v>
      </c>
      <c r="AO110" s="2">
        <v>0</v>
      </c>
    </row>
    <row r="111" spans="1:41">
      <c r="A111" s="2">
        <v>106</v>
      </c>
      <c r="B111" s="2">
        <v>21</v>
      </c>
      <c r="C111" s="1" t="s">
        <v>420</v>
      </c>
      <c r="D111" s="2">
        <v>2</v>
      </c>
      <c r="E111" s="2">
        <v>1</v>
      </c>
      <c r="F111" s="2">
        <v>13</v>
      </c>
      <c r="G111" s="2" t="s">
        <v>541</v>
      </c>
      <c r="H111" s="2">
        <v>2</v>
      </c>
      <c r="I111" s="1" t="s">
        <v>83</v>
      </c>
      <c r="J111" s="1">
        <v>2</v>
      </c>
      <c r="K111" s="2">
        <v>5</v>
      </c>
      <c r="L111" s="3" t="s">
        <v>271</v>
      </c>
      <c r="M111" s="2">
        <v>0</v>
      </c>
      <c r="N111" s="2">
        <v>0</v>
      </c>
      <c r="O111" s="2">
        <v>0</v>
      </c>
      <c r="P111" s="2">
        <v>0</v>
      </c>
      <c r="Q111" s="2">
        <v>6</v>
      </c>
      <c r="R111" s="2">
        <f>A110</f>
        <v>105</v>
      </c>
      <c r="S111" s="2">
        <v>0</v>
      </c>
      <c r="T111" s="2">
        <v>3100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 t="s">
        <v>199</v>
      </c>
      <c r="AD111" s="2">
        <f>ROUND(AD110*2.5,0)</f>
        <v>53</v>
      </c>
      <c r="AE111" s="2">
        <v>0</v>
      </c>
      <c r="AF111" s="2">
        <v>0</v>
      </c>
      <c r="AG111" s="2">
        <v>0</v>
      </c>
      <c r="AH111" s="2">
        <v>0</v>
      </c>
      <c r="AI111" s="2">
        <v>3300</v>
      </c>
      <c r="AJ111" s="2">
        <v>0</v>
      </c>
      <c r="AK111" s="2">
        <v>0</v>
      </c>
      <c r="AL111" s="2">
        <v>0</v>
      </c>
      <c r="AM111" s="5">
        <v>0</v>
      </c>
      <c r="AN111" s="2" t="s">
        <v>564</v>
      </c>
      <c r="AO111" s="2">
        <v>0</v>
      </c>
    </row>
    <row r="112" spans="1:41">
      <c r="A112" s="2">
        <v>107</v>
      </c>
      <c r="B112" s="2">
        <v>21</v>
      </c>
      <c r="C112" s="1" t="s">
        <v>421</v>
      </c>
      <c r="D112" s="2">
        <v>3</v>
      </c>
      <c r="E112" s="2">
        <v>1</v>
      </c>
      <c r="F112" s="2">
        <v>15</v>
      </c>
      <c r="G112" s="2" t="s">
        <v>541</v>
      </c>
      <c r="H112" s="2">
        <v>2</v>
      </c>
      <c r="I112" s="1" t="s">
        <v>84</v>
      </c>
      <c r="J112" s="1">
        <v>2</v>
      </c>
      <c r="K112" s="2">
        <v>7</v>
      </c>
      <c r="L112" s="3" t="s">
        <v>271</v>
      </c>
      <c r="M112" s="2">
        <v>0</v>
      </c>
      <c r="N112" s="2">
        <v>0</v>
      </c>
      <c r="O112" s="2">
        <v>0</v>
      </c>
      <c r="P112" s="2">
        <v>0</v>
      </c>
      <c r="Q112" s="2">
        <v>8</v>
      </c>
      <c r="R112" s="2">
        <f>A111</f>
        <v>106</v>
      </c>
      <c r="S112" s="2">
        <v>0</v>
      </c>
      <c r="T112" s="2">
        <f>MROUND(ROUND(T111*2.5,0)*(100+10%*Q112)%,30)</f>
        <v>7800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 t="s">
        <v>199</v>
      </c>
      <c r="AD112" s="2">
        <f>ROUND(AD111*2.5,0)</f>
        <v>133</v>
      </c>
      <c r="AE112" s="2">
        <v>0</v>
      </c>
      <c r="AF112" s="2">
        <v>0</v>
      </c>
      <c r="AG112" s="2">
        <v>0</v>
      </c>
      <c r="AH112" s="2">
        <v>0</v>
      </c>
      <c r="AI112" s="2">
        <v>9000</v>
      </c>
      <c r="AJ112" s="2">
        <v>0</v>
      </c>
      <c r="AK112" s="2">
        <v>0</v>
      </c>
      <c r="AL112" s="2">
        <v>0</v>
      </c>
      <c r="AM112" s="5">
        <v>0</v>
      </c>
      <c r="AN112" s="2" t="s">
        <v>564</v>
      </c>
      <c r="AO112" s="2">
        <v>0</v>
      </c>
    </row>
    <row r="113" spans="1:41">
      <c r="A113" s="2">
        <v>108</v>
      </c>
      <c r="B113" s="2">
        <v>21</v>
      </c>
      <c r="C113" s="1" t="s">
        <v>422</v>
      </c>
      <c r="D113" s="2">
        <v>4</v>
      </c>
      <c r="E113" s="2">
        <v>1</v>
      </c>
      <c r="F113" s="2">
        <v>19</v>
      </c>
      <c r="G113" s="2" t="s">
        <v>541</v>
      </c>
      <c r="H113" s="2">
        <v>2</v>
      </c>
      <c r="I113" s="1" t="s">
        <v>85</v>
      </c>
      <c r="J113" s="1">
        <v>2</v>
      </c>
      <c r="K113" s="2">
        <v>9</v>
      </c>
      <c r="L113" s="3" t="s">
        <v>271</v>
      </c>
      <c r="M113" s="2">
        <v>0</v>
      </c>
      <c r="N113" s="2">
        <v>0</v>
      </c>
      <c r="O113" s="2">
        <v>0</v>
      </c>
      <c r="P113" s="2">
        <v>0</v>
      </c>
      <c r="Q113" s="2">
        <v>10</v>
      </c>
      <c r="R113" s="2">
        <f>A112</f>
        <v>107</v>
      </c>
      <c r="S113" s="2">
        <v>0</v>
      </c>
      <c r="T113" s="2">
        <f>MROUND(ROUND(T112*2.5,0)*(100+10%*Q113)%,30)</f>
        <v>19710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 t="s">
        <v>199</v>
      </c>
      <c r="AD113" s="2">
        <f>ROUND(AD112*2.5,0)</f>
        <v>333</v>
      </c>
      <c r="AE113" s="2">
        <v>0</v>
      </c>
      <c r="AF113" s="2">
        <v>0</v>
      </c>
      <c r="AG113" s="2">
        <v>0</v>
      </c>
      <c r="AH113" s="2">
        <v>0</v>
      </c>
      <c r="AI113" s="2">
        <f>MROUND(ROUND(AI112*2.5,0)*(100+10%*AE113)%,30)</f>
        <v>22500</v>
      </c>
      <c r="AJ113" s="2">
        <v>0</v>
      </c>
      <c r="AK113" s="2">
        <v>0</v>
      </c>
      <c r="AL113" s="2">
        <v>0</v>
      </c>
      <c r="AM113" s="5">
        <v>0</v>
      </c>
      <c r="AN113" s="2" t="s">
        <v>564</v>
      </c>
      <c r="AO113" s="2">
        <v>0</v>
      </c>
    </row>
    <row r="114" spans="1:41">
      <c r="A114" s="2">
        <v>109</v>
      </c>
      <c r="B114" s="2">
        <v>21</v>
      </c>
      <c r="C114" s="1" t="s">
        <v>423</v>
      </c>
      <c r="D114" s="2">
        <v>5</v>
      </c>
      <c r="E114" s="2">
        <v>1</v>
      </c>
      <c r="F114" s="2">
        <v>25</v>
      </c>
      <c r="G114" s="2" t="s">
        <v>541</v>
      </c>
      <c r="H114" s="2">
        <v>2</v>
      </c>
      <c r="I114" s="1" t="s">
        <v>86</v>
      </c>
      <c r="J114" s="1">
        <v>2</v>
      </c>
      <c r="K114" s="2">
        <v>10</v>
      </c>
      <c r="L114" s="3" t="s">
        <v>271</v>
      </c>
      <c r="M114" s="2">
        <v>0</v>
      </c>
      <c r="N114" s="2">
        <v>0</v>
      </c>
      <c r="O114" s="2">
        <v>0</v>
      </c>
      <c r="P114" s="2">
        <v>0</v>
      </c>
      <c r="Q114" s="2">
        <v>11</v>
      </c>
      <c r="R114" s="2">
        <f>A113</f>
        <v>108</v>
      </c>
      <c r="S114" s="2">
        <v>0</v>
      </c>
      <c r="T114" s="2">
        <f>MROUND(ROUND(T113*2.5,0)*(100+10%*Q114)%,30)</f>
        <v>49830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 t="s">
        <v>199</v>
      </c>
      <c r="AD114" s="2">
        <f>ROUND(AD113*2.5,0)</f>
        <v>833</v>
      </c>
      <c r="AE114" s="2">
        <v>0</v>
      </c>
      <c r="AF114" s="2">
        <v>0</v>
      </c>
      <c r="AG114" s="2">
        <v>0</v>
      </c>
      <c r="AH114" s="2">
        <v>0</v>
      </c>
      <c r="AI114" s="2">
        <f>MROUND(ROUND(AI113*2.5,0)*(100+10%*AE114)%,30)</f>
        <v>56250</v>
      </c>
      <c r="AJ114" s="2">
        <v>0</v>
      </c>
      <c r="AK114" s="2">
        <v>0</v>
      </c>
      <c r="AL114" s="2">
        <v>0</v>
      </c>
      <c r="AM114" s="5">
        <v>0</v>
      </c>
      <c r="AN114" s="2" t="s">
        <v>564</v>
      </c>
      <c r="AO114" s="2">
        <v>0</v>
      </c>
    </row>
    <row r="115" spans="1:41">
      <c r="A115" s="2">
        <v>110</v>
      </c>
      <c r="B115" s="2">
        <v>22</v>
      </c>
      <c r="C115" s="1" t="s">
        <v>424</v>
      </c>
      <c r="D115" s="2">
        <v>1</v>
      </c>
      <c r="E115" s="2">
        <v>1</v>
      </c>
      <c r="F115" s="2">
        <v>9</v>
      </c>
      <c r="G115" s="2" t="s">
        <v>541</v>
      </c>
      <c r="H115" s="2">
        <v>2</v>
      </c>
      <c r="I115" s="1" t="s">
        <v>87</v>
      </c>
      <c r="J115" s="1">
        <v>2</v>
      </c>
      <c r="K115" s="2">
        <v>4</v>
      </c>
      <c r="L115" s="3" t="s">
        <v>271</v>
      </c>
      <c r="M115" s="2">
        <v>0</v>
      </c>
      <c r="N115" s="2">
        <v>0</v>
      </c>
      <c r="O115" s="2">
        <v>0</v>
      </c>
      <c r="P115" s="2">
        <v>0</v>
      </c>
      <c r="Q115" s="2">
        <v>5</v>
      </c>
      <c r="R115" s="2">
        <v>0</v>
      </c>
      <c r="S115" s="2">
        <v>0</v>
      </c>
      <c r="T115" s="2">
        <v>2400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 t="s">
        <v>199</v>
      </c>
      <c r="AD115" s="2">
        <v>42</v>
      </c>
      <c r="AE115" s="2">
        <v>0</v>
      </c>
      <c r="AF115" s="2">
        <v>0</v>
      </c>
      <c r="AG115" s="2">
        <v>0</v>
      </c>
      <c r="AH115" s="2">
        <v>0</v>
      </c>
      <c r="AI115" s="2">
        <v>2100</v>
      </c>
      <c r="AJ115" s="2">
        <v>0</v>
      </c>
      <c r="AK115" s="2">
        <v>0</v>
      </c>
      <c r="AL115" s="2">
        <v>0</v>
      </c>
      <c r="AM115" s="5">
        <v>0</v>
      </c>
      <c r="AN115" s="2" t="s">
        <v>565</v>
      </c>
      <c r="AO115" s="2">
        <v>0</v>
      </c>
    </row>
    <row r="116" spans="1:41">
      <c r="A116" s="2">
        <v>111</v>
      </c>
      <c r="B116" s="2">
        <v>22</v>
      </c>
      <c r="C116" s="1" t="s">
        <v>425</v>
      </c>
      <c r="D116" s="2">
        <v>2</v>
      </c>
      <c r="E116" s="2">
        <v>1</v>
      </c>
      <c r="F116" s="2">
        <v>13</v>
      </c>
      <c r="G116" s="2" t="s">
        <v>541</v>
      </c>
      <c r="H116" s="2">
        <v>2</v>
      </c>
      <c r="I116" s="1" t="s">
        <v>88</v>
      </c>
      <c r="J116" s="1">
        <v>2</v>
      </c>
      <c r="K116" s="2">
        <v>5</v>
      </c>
      <c r="L116" s="3" t="s">
        <v>271</v>
      </c>
      <c r="M116" s="2">
        <v>0</v>
      </c>
      <c r="N116" s="2">
        <v>0</v>
      </c>
      <c r="O116" s="2">
        <v>0</v>
      </c>
      <c r="P116" s="2">
        <v>0</v>
      </c>
      <c r="Q116" s="2">
        <v>6</v>
      </c>
      <c r="R116" s="2">
        <f>A115</f>
        <v>110</v>
      </c>
      <c r="S116" s="2">
        <v>0</v>
      </c>
      <c r="T116" s="2">
        <v>3180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 t="s">
        <v>199</v>
      </c>
      <c r="AD116" s="2">
        <f>ROUND(AD115*2.5,0)</f>
        <v>105</v>
      </c>
      <c r="AE116" s="2">
        <v>0</v>
      </c>
      <c r="AF116" s="2">
        <v>0</v>
      </c>
      <c r="AG116" s="2">
        <v>0</v>
      </c>
      <c r="AH116" s="2">
        <v>0</v>
      </c>
      <c r="AI116" s="2">
        <v>3000</v>
      </c>
      <c r="AJ116" s="2">
        <v>0</v>
      </c>
      <c r="AK116" s="2">
        <v>0</v>
      </c>
      <c r="AL116" s="2">
        <v>0</v>
      </c>
      <c r="AM116" s="5">
        <v>0</v>
      </c>
      <c r="AN116" s="2" t="s">
        <v>565</v>
      </c>
      <c r="AO116" s="2">
        <v>0</v>
      </c>
    </row>
    <row r="117" spans="1:41">
      <c r="A117" s="2">
        <v>112</v>
      </c>
      <c r="B117" s="2">
        <v>22</v>
      </c>
      <c r="C117" s="1" t="s">
        <v>426</v>
      </c>
      <c r="D117" s="2">
        <v>3</v>
      </c>
      <c r="E117" s="2">
        <v>1</v>
      </c>
      <c r="F117" s="2">
        <v>16</v>
      </c>
      <c r="G117" s="2" t="s">
        <v>541</v>
      </c>
      <c r="H117" s="2">
        <v>2</v>
      </c>
      <c r="I117" s="1" t="s">
        <v>89</v>
      </c>
      <c r="J117" s="1">
        <v>2</v>
      </c>
      <c r="K117" s="2">
        <v>7</v>
      </c>
      <c r="L117" s="3" t="s">
        <v>271</v>
      </c>
      <c r="M117" s="2">
        <v>0</v>
      </c>
      <c r="N117" s="2">
        <v>0</v>
      </c>
      <c r="O117" s="2">
        <v>0</v>
      </c>
      <c r="P117" s="2">
        <v>0</v>
      </c>
      <c r="Q117" s="2">
        <v>8</v>
      </c>
      <c r="R117" s="2">
        <f>A116</f>
        <v>111</v>
      </c>
      <c r="S117" s="2">
        <v>0</v>
      </c>
      <c r="T117" s="2">
        <f>MROUND(ROUND(T116*2.5,0)*(100+10%*Q117)%,30)</f>
        <v>8010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 t="s">
        <v>199</v>
      </c>
      <c r="AD117" s="2">
        <f>ROUND(AD116*2.5,0)</f>
        <v>263</v>
      </c>
      <c r="AE117" s="2">
        <v>0</v>
      </c>
      <c r="AF117" s="2">
        <v>0</v>
      </c>
      <c r="AG117" s="2">
        <v>0</v>
      </c>
      <c r="AH117" s="2">
        <v>0</v>
      </c>
      <c r="AI117" s="2">
        <v>7800</v>
      </c>
      <c r="AJ117" s="2">
        <v>0</v>
      </c>
      <c r="AK117" s="2">
        <v>0</v>
      </c>
      <c r="AL117" s="2">
        <v>0</v>
      </c>
      <c r="AM117" s="5">
        <v>0</v>
      </c>
      <c r="AN117" s="2" t="s">
        <v>565</v>
      </c>
      <c r="AO117" s="2">
        <v>0</v>
      </c>
    </row>
    <row r="118" spans="1:41">
      <c r="A118" s="2">
        <v>113</v>
      </c>
      <c r="B118" s="2">
        <v>22</v>
      </c>
      <c r="C118" s="1" t="s">
        <v>427</v>
      </c>
      <c r="D118" s="2">
        <v>4</v>
      </c>
      <c r="E118" s="2">
        <v>1</v>
      </c>
      <c r="F118" s="2">
        <v>20</v>
      </c>
      <c r="G118" s="2" t="s">
        <v>541</v>
      </c>
      <c r="H118" s="2">
        <v>2</v>
      </c>
      <c r="I118" s="1" t="s">
        <v>90</v>
      </c>
      <c r="J118" s="1">
        <v>2</v>
      </c>
      <c r="K118" s="2">
        <v>9</v>
      </c>
      <c r="L118" s="3" t="s">
        <v>271</v>
      </c>
      <c r="M118" s="2">
        <v>0</v>
      </c>
      <c r="N118" s="2">
        <v>0</v>
      </c>
      <c r="O118" s="2">
        <v>0</v>
      </c>
      <c r="P118" s="2">
        <v>0</v>
      </c>
      <c r="Q118" s="2">
        <v>10</v>
      </c>
      <c r="R118" s="2">
        <f>A117</f>
        <v>112</v>
      </c>
      <c r="S118" s="2">
        <v>0</v>
      </c>
      <c r="T118" s="2">
        <f>MROUND(ROUND(T117*2.5,0)*(100+10%*Q118)%,30)</f>
        <v>20220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 t="s">
        <v>199</v>
      </c>
      <c r="AD118" s="2">
        <f>ROUND(AD117*2.5,0)</f>
        <v>658</v>
      </c>
      <c r="AE118" s="2">
        <v>0</v>
      </c>
      <c r="AF118" s="2">
        <v>0</v>
      </c>
      <c r="AG118" s="2">
        <v>0</v>
      </c>
      <c r="AH118" s="2">
        <v>0</v>
      </c>
      <c r="AI118" s="2">
        <f>MROUND(ROUND(AI117*2.5,0)*(100+10%*AE118)%,30)</f>
        <v>19500</v>
      </c>
      <c r="AJ118" s="2">
        <v>0</v>
      </c>
      <c r="AK118" s="2">
        <v>0</v>
      </c>
      <c r="AL118" s="2">
        <v>0</v>
      </c>
      <c r="AM118" s="5">
        <v>0</v>
      </c>
      <c r="AN118" s="2" t="s">
        <v>565</v>
      </c>
      <c r="AO118" s="2">
        <v>0</v>
      </c>
    </row>
    <row r="119" spans="1:41">
      <c r="A119" s="2">
        <v>114</v>
      </c>
      <c r="B119" s="2">
        <v>22</v>
      </c>
      <c r="C119" s="1" t="s">
        <v>428</v>
      </c>
      <c r="D119" s="2">
        <v>5</v>
      </c>
      <c r="E119" s="2">
        <v>1</v>
      </c>
      <c r="F119" s="2">
        <v>24</v>
      </c>
      <c r="G119" s="2" t="s">
        <v>541</v>
      </c>
      <c r="H119" s="2">
        <v>2</v>
      </c>
      <c r="I119" s="1" t="s">
        <v>91</v>
      </c>
      <c r="J119" s="1">
        <v>2</v>
      </c>
      <c r="K119" s="2">
        <v>14</v>
      </c>
      <c r="L119" s="3" t="s">
        <v>271</v>
      </c>
      <c r="M119" s="2">
        <v>0</v>
      </c>
      <c r="N119" s="2">
        <v>0</v>
      </c>
      <c r="O119" s="2">
        <v>0</v>
      </c>
      <c r="P119" s="2">
        <v>0</v>
      </c>
      <c r="Q119" s="2">
        <v>15</v>
      </c>
      <c r="R119" s="2">
        <f>A118</f>
        <v>113</v>
      </c>
      <c r="S119" s="2">
        <v>0</v>
      </c>
      <c r="T119" s="2">
        <f>MROUND(ROUND(T118*6.3,0)*(100+10%*Q119)%,30)</f>
        <v>129300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 t="s">
        <v>199</v>
      </c>
      <c r="AD119" s="2">
        <f>ROUND(AD118*2.5,0)</f>
        <v>1645</v>
      </c>
      <c r="AE119" s="2">
        <v>0</v>
      </c>
      <c r="AF119" s="2">
        <v>0</v>
      </c>
      <c r="AG119" s="2">
        <v>0</v>
      </c>
      <c r="AH119" s="2">
        <v>0</v>
      </c>
      <c r="AI119" s="2">
        <f>MROUND(ROUND(AI118*6,0)*(100+10%*AE119)%,30)</f>
        <v>117000</v>
      </c>
      <c r="AJ119" s="2">
        <v>0</v>
      </c>
      <c r="AK119" s="2">
        <v>0</v>
      </c>
      <c r="AL119" s="2">
        <v>0</v>
      </c>
      <c r="AM119" s="5">
        <v>0</v>
      </c>
      <c r="AN119" s="2" t="s">
        <v>565</v>
      </c>
      <c r="AO119" s="2">
        <v>0</v>
      </c>
    </row>
    <row r="120" spans="1:41">
      <c r="A120" s="2">
        <v>115</v>
      </c>
      <c r="B120" s="2">
        <v>23</v>
      </c>
      <c r="C120" s="1" t="s">
        <v>429</v>
      </c>
      <c r="D120" s="2">
        <v>1</v>
      </c>
      <c r="E120" s="2">
        <v>1</v>
      </c>
      <c r="F120" s="2">
        <v>5</v>
      </c>
      <c r="G120" s="2" t="s">
        <v>541</v>
      </c>
      <c r="H120" s="2">
        <v>2</v>
      </c>
      <c r="I120" s="1" t="s">
        <v>92</v>
      </c>
      <c r="J120" s="1">
        <v>2</v>
      </c>
      <c r="K120" s="2">
        <v>1</v>
      </c>
      <c r="L120" s="3" t="s">
        <v>271</v>
      </c>
      <c r="M120" s="2">
        <v>0</v>
      </c>
      <c r="N120" s="2">
        <v>0</v>
      </c>
      <c r="O120" s="2">
        <v>0</v>
      </c>
      <c r="P120" s="2">
        <v>0</v>
      </c>
      <c r="Q120" s="2">
        <v>2</v>
      </c>
      <c r="R120" s="2">
        <v>0</v>
      </c>
      <c r="S120" s="2">
        <v>0</v>
      </c>
      <c r="T120" s="2">
        <v>2000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 t="s">
        <v>199</v>
      </c>
      <c r="AD120" s="2">
        <v>18</v>
      </c>
      <c r="AE120" s="2">
        <v>0</v>
      </c>
      <c r="AF120" s="2">
        <v>0</v>
      </c>
      <c r="AG120" s="2">
        <v>0</v>
      </c>
      <c r="AH120" s="2">
        <v>0</v>
      </c>
      <c r="AI120" s="2">
        <v>1800</v>
      </c>
      <c r="AJ120" s="2">
        <v>0</v>
      </c>
      <c r="AK120" s="2">
        <v>0</v>
      </c>
      <c r="AL120" s="2">
        <v>0</v>
      </c>
      <c r="AM120" s="5">
        <v>0</v>
      </c>
      <c r="AN120" s="2" t="s">
        <v>566</v>
      </c>
      <c r="AO120" s="2">
        <v>0</v>
      </c>
    </row>
    <row r="121" spans="1:41">
      <c r="A121" s="2">
        <v>116</v>
      </c>
      <c r="B121" s="2">
        <v>23</v>
      </c>
      <c r="C121" s="1" t="s">
        <v>430</v>
      </c>
      <c r="D121" s="2">
        <v>2</v>
      </c>
      <c r="E121" s="2">
        <v>1</v>
      </c>
      <c r="F121" s="2">
        <v>10</v>
      </c>
      <c r="G121" s="2" t="s">
        <v>541</v>
      </c>
      <c r="H121" s="2">
        <v>2</v>
      </c>
      <c r="I121" s="1" t="s">
        <v>93</v>
      </c>
      <c r="J121" s="1">
        <v>2</v>
      </c>
      <c r="K121" s="2">
        <v>6</v>
      </c>
      <c r="L121" s="3" t="s">
        <v>271</v>
      </c>
      <c r="M121" s="2">
        <v>0</v>
      </c>
      <c r="N121" s="2">
        <v>0</v>
      </c>
      <c r="O121" s="2">
        <v>0</v>
      </c>
      <c r="P121" s="2">
        <v>0</v>
      </c>
      <c r="Q121" s="2">
        <v>7</v>
      </c>
      <c r="R121" s="2">
        <f>A120</f>
        <v>115</v>
      </c>
      <c r="S121" s="2">
        <v>0</v>
      </c>
      <c r="T121" s="2">
        <v>8000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 t="s">
        <v>199</v>
      </c>
      <c r="AD121" s="2">
        <f>ROUND(AD120*2.5,0)</f>
        <v>45</v>
      </c>
      <c r="AE121" s="2">
        <v>0</v>
      </c>
      <c r="AF121" s="2">
        <v>0</v>
      </c>
      <c r="AG121" s="2">
        <v>0</v>
      </c>
      <c r="AH121" s="2">
        <v>0</v>
      </c>
      <c r="AI121" s="2">
        <v>8100</v>
      </c>
      <c r="AJ121" s="2">
        <v>0</v>
      </c>
      <c r="AK121" s="2">
        <v>0</v>
      </c>
      <c r="AL121" s="2">
        <v>0</v>
      </c>
      <c r="AM121" s="5">
        <v>0</v>
      </c>
      <c r="AN121" s="2" t="s">
        <v>566</v>
      </c>
      <c r="AO121" s="2">
        <v>0</v>
      </c>
    </row>
    <row r="122" spans="1:41">
      <c r="A122" s="2">
        <v>117</v>
      </c>
      <c r="B122" s="2">
        <v>23</v>
      </c>
      <c r="C122" s="1" t="s">
        <v>431</v>
      </c>
      <c r="D122" s="2">
        <v>3</v>
      </c>
      <c r="E122" s="2">
        <v>1</v>
      </c>
      <c r="F122" s="2">
        <v>15</v>
      </c>
      <c r="G122" s="2" t="s">
        <v>541</v>
      </c>
      <c r="H122" s="2">
        <v>2</v>
      </c>
      <c r="I122" s="1" t="s">
        <v>94</v>
      </c>
      <c r="J122" s="1">
        <v>2</v>
      </c>
      <c r="K122" s="2">
        <v>12</v>
      </c>
      <c r="L122" s="3" t="s">
        <v>271</v>
      </c>
      <c r="M122" s="2">
        <v>0</v>
      </c>
      <c r="N122" s="2">
        <v>0</v>
      </c>
      <c r="O122" s="2">
        <v>0</v>
      </c>
      <c r="P122" s="2">
        <v>0</v>
      </c>
      <c r="Q122" s="2">
        <v>13</v>
      </c>
      <c r="R122" s="2">
        <f>A121</f>
        <v>116</v>
      </c>
      <c r="S122" s="2">
        <v>0</v>
      </c>
      <c r="T122" s="2">
        <v>110000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 t="s">
        <v>199</v>
      </c>
      <c r="AD122" s="2">
        <f>ROUND(AD121*2.5,0)</f>
        <v>113</v>
      </c>
      <c r="AE122" s="2">
        <v>0</v>
      </c>
      <c r="AF122" s="2">
        <v>0</v>
      </c>
      <c r="AG122" s="2">
        <v>0</v>
      </c>
      <c r="AH122" s="2">
        <v>0</v>
      </c>
      <c r="AI122" s="2">
        <v>120000</v>
      </c>
      <c r="AJ122" s="2">
        <v>0</v>
      </c>
      <c r="AK122" s="2">
        <v>0</v>
      </c>
      <c r="AL122" s="2">
        <v>0</v>
      </c>
      <c r="AM122" s="5">
        <v>0</v>
      </c>
      <c r="AN122" s="2" t="s">
        <v>566</v>
      </c>
      <c r="AO122" s="2">
        <v>0</v>
      </c>
    </row>
    <row r="123" spans="1:41">
      <c r="A123" s="2">
        <v>118</v>
      </c>
      <c r="B123" s="2">
        <v>24</v>
      </c>
      <c r="C123" s="1" t="s">
        <v>432</v>
      </c>
      <c r="D123" s="2">
        <v>1</v>
      </c>
      <c r="E123" s="2">
        <v>1</v>
      </c>
      <c r="F123" s="2">
        <v>5</v>
      </c>
      <c r="G123" s="2" t="s">
        <v>541</v>
      </c>
      <c r="H123" s="2">
        <v>2</v>
      </c>
      <c r="I123" s="1" t="s">
        <v>95</v>
      </c>
      <c r="J123" s="1">
        <v>2</v>
      </c>
      <c r="K123" s="2">
        <v>2</v>
      </c>
      <c r="L123" s="3" t="s">
        <v>271</v>
      </c>
      <c r="M123" s="2">
        <v>0</v>
      </c>
      <c r="N123" s="2">
        <v>0</v>
      </c>
      <c r="O123" s="2">
        <v>0</v>
      </c>
      <c r="P123" s="2">
        <v>0</v>
      </c>
      <c r="Q123" s="2">
        <v>3</v>
      </c>
      <c r="R123" s="2">
        <v>0</v>
      </c>
      <c r="S123" s="2">
        <v>0</v>
      </c>
      <c r="T123" s="2">
        <v>720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 t="s">
        <v>199</v>
      </c>
      <c r="AD123" s="2">
        <v>20</v>
      </c>
      <c r="AE123" s="2">
        <v>0</v>
      </c>
      <c r="AF123" s="2">
        <v>0</v>
      </c>
      <c r="AG123" s="2">
        <v>0</v>
      </c>
      <c r="AH123" s="2">
        <v>0</v>
      </c>
      <c r="AI123" s="2">
        <v>720</v>
      </c>
      <c r="AJ123" s="2">
        <v>0</v>
      </c>
      <c r="AK123" s="2">
        <v>0</v>
      </c>
      <c r="AL123" s="2">
        <v>0</v>
      </c>
      <c r="AM123" s="5">
        <v>0</v>
      </c>
      <c r="AN123" s="2" t="s">
        <v>567</v>
      </c>
      <c r="AO123" s="2">
        <v>0</v>
      </c>
    </row>
    <row r="124" spans="1:41">
      <c r="A124" s="2">
        <v>119</v>
      </c>
      <c r="B124" s="2">
        <v>24</v>
      </c>
      <c r="C124" s="1" t="s">
        <v>433</v>
      </c>
      <c r="D124" s="2">
        <v>2</v>
      </c>
      <c r="E124" s="2">
        <v>1</v>
      </c>
      <c r="F124" s="2">
        <v>10</v>
      </c>
      <c r="G124" s="2" t="s">
        <v>541</v>
      </c>
      <c r="H124" s="2">
        <v>2</v>
      </c>
      <c r="I124" s="1" t="s">
        <v>96</v>
      </c>
      <c r="J124" s="1">
        <v>2</v>
      </c>
      <c r="K124" s="2">
        <v>5</v>
      </c>
      <c r="L124" s="3" t="s">
        <v>271</v>
      </c>
      <c r="M124" s="2">
        <v>0</v>
      </c>
      <c r="N124" s="2">
        <v>0</v>
      </c>
      <c r="O124" s="2">
        <v>0</v>
      </c>
      <c r="P124" s="2">
        <v>0</v>
      </c>
      <c r="Q124" s="2">
        <v>6</v>
      </c>
      <c r="R124" s="2">
        <f>A123</f>
        <v>118</v>
      </c>
      <c r="S124" s="2">
        <v>0</v>
      </c>
      <c r="T124" s="2">
        <v>2970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 t="s">
        <v>199</v>
      </c>
      <c r="AD124" s="2">
        <f>ROUND(AD123*2.5,0)</f>
        <v>50</v>
      </c>
      <c r="AE124" s="2">
        <v>0</v>
      </c>
      <c r="AF124" s="2">
        <v>0</v>
      </c>
      <c r="AG124" s="2">
        <v>0</v>
      </c>
      <c r="AH124" s="2">
        <v>0</v>
      </c>
      <c r="AI124" s="2">
        <v>3000</v>
      </c>
      <c r="AJ124" s="2">
        <v>0</v>
      </c>
      <c r="AK124" s="2">
        <v>0</v>
      </c>
      <c r="AL124" s="2">
        <v>0</v>
      </c>
      <c r="AM124" s="5">
        <v>0</v>
      </c>
      <c r="AN124" s="2" t="s">
        <v>567</v>
      </c>
      <c r="AO124" s="2">
        <v>0</v>
      </c>
    </row>
    <row r="125" spans="1:41">
      <c r="A125" s="2">
        <v>120</v>
      </c>
      <c r="B125" s="2">
        <v>24</v>
      </c>
      <c r="C125" s="1" t="s">
        <v>434</v>
      </c>
      <c r="D125" s="2">
        <v>3</v>
      </c>
      <c r="E125" s="2">
        <v>1</v>
      </c>
      <c r="F125" s="2">
        <v>14</v>
      </c>
      <c r="G125" s="2" t="s">
        <v>541</v>
      </c>
      <c r="H125" s="2">
        <v>2</v>
      </c>
      <c r="I125" s="1" t="s">
        <v>97</v>
      </c>
      <c r="J125" s="1">
        <v>2</v>
      </c>
      <c r="K125" s="2">
        <v>7</v>
      </c>
      <c r="L125" s="3" t="s">
        <v>271</v>
      </c>
      <c r="M125" s="2">
        <v>0</v>
      </c>
      <c r="N125" s="2">
        <v>0</v>
      </c>
      <c r="O125" s="2">
        <v>0</v>
      </c>
      <c r="P125" s="2">
        <v>0</v>
      </c>
      <c r="Q125" s="2">
        <v>8</v>
      </c>
      <c r="R125" s="2">
        <f>A124</f>
        <v>119</v>
      </c>
      <c r="S125" s="2">
        <v>0</v>
      </c>
      <c r="T125" s="2">
        <f>MROUND(ROUND(T124*2.5,0)*(100+10%*D125)%,30)</f>
        <v>7440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 t="s">
        <v>199</v>
      </c>
      <c r="AD125" s="2">
        <f>ROUND(AD124*2.5,0)</f>
        <v>125</v>
      </c>
      <c r="AE125" s="2">
        <v>0</v>
      </c>
      <c r="AF125" s="2">
        <v>0</v>
      </c>
      <c r="AG125" s="2">
        <v>0</v>
      </c>
      <c r="AH125" s="2">
        <v>0</v>
      </c>
      <c r="AI125" s="2">
        <v>7500</v>
      </c>
      <c r="AJ125" s="2">
        <v>0</v>
      </c>
      <c r="AK125" s="2">
        <v>0</v>
      </c>
      <c r="AL125" s="2">
        <v>0</v>
      </c>
      <c r="AM125" s="5">
        <v>0</v>
      </c>
      <c r="AN125" s="2" t="s">
        <v>567</v>
      </c>
      <c r="AO125" s="2">
        <v>0</v>
      </c>
    </row>
    <row r="126" spans="1:41">
      <c r="A126" s="2">
        <v>121</v>
      </c>
      <c r="B126" s="2">
        <v>24</v>
      </c>
      <c r="C126" s="1" t="s">
        <v>435</v>
      </c>
      <c r="D126" s="2">
        <v>4</v>
      </c>
      <c r="E126" s="2">
        <v>1</v>
      </c>
      <c r="F126" s="2">
        <v>19</v>
      </c>
      <c r="G126" s="2" t="s">
        <v>541</v>
      </c>
      <c r="H126" s="2">
        <v>2</v>
      </c>
      <c r="I126" s="1" t="s">
        <v>98</v>
      </c>
      <c r="J126" s="1">
        <v>2</v>
      </c>
      <c r="K126" s="2">
        <v>10</v>
      </c>
      <c r="L126" s="3" t="s">
        <v>271</v>
      </c>
      <c r="M126" s="2">
        <v>0</v>
      </c>
      <c r="N126" s="2">
        <v>0</v>
      </c>
      <c r="O126" s="2">
        <v>0</v>
      </c>
      <c r="P126" s="2">
        <v>0</v>
      </c>
      <c r="Q126" s="2">
        <v>11</v>
      </c>
      <c r="R126" s="2">
        <f>A125</f>
        <v>120</v>
      </c>
      <c r="S126" s="2">
        <v>0</v>
      </c>
      <c r="T126" s="2">
        <f>MROUND(ROUND(T125*6,0)*(100+10%*D126)%,30)</f>
        <v>44820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 t="s">
        <v>199</v>
      </c>
      <c r="AD126" s="2">
        <f>ROUND(AD125*2.5,0)</f>
        <v>313</v>
      </c>
      <c r="AE126" s="2">
        <v>0</v>
      </c>
      <c r="AF126" s="2">
        <v>0</v>
      </c>
      <c r="AG126" s="2">
        <v>0</v>
      </c>
      <c r="AH126" s="2">
        <v>0</v>
      </c>
      <c r="AI126" s="2">
        <f>MROUND(ROUND(AI125*4,0)*(100+10%*Z126)%,30)</f>
        <v>30000</v>
      </c>
      <c r="AJ126" s="2">
        <v>0</v>
      </c>
      <c r="AK126" s="2">
        <v>0</v>
      </c>
      <c r="AL126" s="2">
        <v>0</v>
      </c>
      <c r="AM126" s="5">
        <v>0</v>
      </c>
      <c r="AN126" s="2" t="s">
        <v>567</v>
      </c>
      <c r="AO126" s="2">
        <v>0</v>
      </c>
    </row>
    <row r="127" spans="1:41">
      <c r="A127" s="2">
        <v>122</v>
      </c>
      <c r="B127" s="2">
        <v>24</v>
      </c>
      <c r="C127" s="1" t="s">
        <v>436</v>
      </c>
      <c r="D127" s="2">
        <v>5</v>
      </c>
      <c r="E127" s="2">
        <v>1</v>
      </c>
      <c r="F127" s="2">
        <v>25</v>
      </c>
      <c r="G127" s="2" t="s">
        <v>541</v>
      </c>
      <c r="H127" s="2">
        <v>2</v>
      </c>
      <c r="I127" s="1" t="s">
        <v>99</v>
      </c>
      <c r="J127" s="1">
        <v>2</v>
      </c>
      <c r="K127" s="2">
        <v>14</v>
      </c>
      <c r="L127" s="3" t="s">
        <v>271</v>
      </c>
      <c r="M127" s="2">
        <v>0</v>
      </c>
      <c r="N127" s="2">
        <v>0</v>
      </c>
      <c r="O127" s="2">
        <v>0</v>
      </c>
      <c r="P127" s="2">
        <v>0</v>
      </c>
      <c r="Q127" s="2">
        <v>15</v>
      </c>
      <c r="R127" s="2">
        <f>A126</f>
        <v>121</v>
      </c>
      <c r="S127" s="2">
        <v>0</v>
      </c>
      <c r="T127" s="2">
        <f>MROUND(ROUND(T126*3.3,0)*(100+10%*D127)%,30)</f>
        <v>148650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 t="s">
        <v>199</v>
      </c>
      <c r="AD127" s="2">
        <f>ROUND(AD126*2.5,0)</f>
        <v>783</v>
      </c>
      <c r="AE127" s="2">
        <v>0</v>
      </c>
      <c r="AF127" s="2">
        <v>0</v>
      </c>
      <c r="AG127" s="2">
        <v>0</v>
      </c>
      <c r="AH127" s="2">
        <v>0</v>
      </c>
      <c r="AI127" s="2">
        <f>MROUND(ROUND(AI126*6,0)*(100+10%*Z127)%,30)</f>
        <v>180000</v>
      </c>
      <c r="AJ127" s="2">
        <v>0</v>
      </c>
      <c r="AK127" s="2">
        <v>0</v>
      </c>
      <c r="AL127" s="2">
        <v>0</v>
      </c>
      <c r="AM127" s="5">
        <v>0</v>
      </c>
      <c r="AN127" s="2" t="s">
        <v>567</v>
      </c>
      <c r="AO127" s="2">
        <v>0</v>
      </c>
    </row>
    <row r="128" spans="1:41">
      <c r="A128" s="2">
        <v>123</v>
      </c>
      <c r="B128" s="2">
        <v>25</v>
      </c>
      <c r="C128" s="1" t="s">
        <v>437</v>
      </c>
      <c r="D128" s="2">
        <v>1</v>
      </c>
      <c r="E128" s="2">
        <v>1</v>
      </c>
      <c r="F128" s="2">
        <v>7</v>
      </c>
      <c r="G128" s="2" t="s">
        <v>541</v>
      </c>
      <c r="H128" s="2">
        <v>2</v>
      </c>
      <c r="I128" s="1" t="s">
        <v>100</v>
      </c>
      <c r="J128" s="1">
        <v>2</v>
      </c>
      <c r="K128" s="2">
        <v>2</v>
      </c>
      <c r="L128" s="3" t="s">
        <v>271</v>
      </c>
      <c r="M128" s="2">
        <v>0</v>
      </c>
      <c r="N128" s="2">
        <v>0</v>
      </c>
      <c r="O128" s="2">
        <v>0</v>
      </c>
      <c r="P128" s="2">
        <v>0</v>
      </c>
      <c r="Q128" s="2">
        <v>3</v>
      </c>
      <c r="R128" s="2">
        <v>0</v>
      </c>
      <c r="S128" s="2">
        <v>0</v>
      </c>
      <c r="T128" s="2">
        <v>700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 t="s">
        <v>199</v>
      </c>
      <c r="AD128" s="2">
        <v>20</v>
      </c>
      <c r="AE128" s="2">
        <v>0</v>
      </c>
      <c r="AF128" s="2">
        <v>0</v>
      </c>
      <c r="AG128" s="2">
        <v>0</v>
      </c>
      <c r="AH128" s="2">
        <v>0</v>
      </c>
      <c r="AI128" s="2">
        <v>600</v>
      </c>
      <c r="AJ128" s="2">
        <v>0</v>
      </c>
      <c r="AK128" s="2">
        <v>0</v>
      </c>
      <c r="AL128" s="2">
        <v>0</v>
      </c>
      <c r="AM128" s="5">
        <v>0</v>
      </c>
      <c r="AN128" s="2" t="s">
        <v>568</v>
      </c>
      <c r="AO128" s="2">
        <v>0</v>
      </c>
    </row>
    <row r="129" spans="1:41">
      <c r="A129" s="2">
        <v>124</v>
      </c>
      <c r="B129" s="2">
        <v>25</v>
      </c>
      <c r="C129" s="1" t="s">
        <v>438</v>
      </c>
      <c r="D129" s="2">
        <v>2</v>
      </c>
      <c r="E129" s="2">
        <v>1</v>
      </c>
      <c r="F129" s="2">
        <v>11</v>
      </c>
      <c r="G129" s="2" t="s">
        <v>541</v>
      </c>
      <c r="H129" s="2">
        <v>2</v>
      </c>
      <c r="I129" s="1" t="s">
        <v>101</v>
      </c>
      <c r="J129" s="1">
        <v>2</v>
      </c>
      <c r="K129" s="2">
        <v>4</v>
      </c>
      <c r="L129" s="3" t="s">
        <v>271</v>
      </c>
      <c r="M129" s="2">
        <v>0</v>
      </c>
      <c r="N129" s="2">
        <v>0</v>
      </c>
      <c r="O129" s="2">
        <v>0</v>
      </c>
      <c r="P129" s="2">
        <v>0</v>
      </c>
      <c r="Q129" s="2">
        <v>5</v>
      </c>
      <c r="R129" s="2">
        <f>A128</f>
        <v>123</v>
      </c>
      <c r="S129" s="2">
        <v>0</v>
      </c>
      <c r="T129" s="2">
        <v>2200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 t="s">
        <v>199</v>
      </c>
      <c r="AD129" s="2">
        <f>ROUND(AD128*2.5,0)</f>
        <v>50</v>
      </c>
      <c r="AE129" s="2">
        <v>0</v>
      </c>
      <c r="AF129" s="2">
        <v>0</v>
      </c>
      <c r="AG129" s="2">
        <v>0</v>
      </c>
      <c r="AH129" s="2">
        <v>0</v>
      </c>
      <c r="AI129" s="2">
        <v>2000</v>
      </c>
      <c r="AJ129" s="2">
        <v>0</v>
      </c>
      <c r="AK129" s="2">
        <v>0</v>
      </c>
      <c r="AL129" s="2">
        <v>0</v>
      </c>
      <c r="AM129" s="5">
        <v>0</v>
      </c>
      <c r="AN129" s="2" t="s">
        <v>568</v>
      </c>
      <c r="AO129" s="2">
        <v>0</v>
      </c>
    </row>
    <row r="130" spans="1:41">
      <c r="A130" s="2">
        <v>125</v>
      </c>
      <c r="B130" s="2">
        <v>25</v>
      </c>
      <c r="C130" s="1" t="s">
        <v>439</v>
      </c>
      <c r="D130" s="2">
        <v>3</v>
      </c>
      <c r="E130" s="2">
        <v>1</v>
      </c>
      <c r="F130" s="2">
        <v>15</v>
      </c>
      <c r="G130" s="2" t="s">
        <v>541</v>
      </c>
      <c r="H130" s="2">
        <v>2</v>
      </c>
      <c r="I130" s="1" t="s">
        <v>102</v>
      </c>
      <c r="J130" s="1">
        <v>2</v>
      </c>
      <c r="K130" s="2">
        <v>7</v>
      </c>
      <c r="L130" s="3" t="s">
        <v>271</v>
      </c>
      <c r="M130" s="2">
        <v>0</v>
      </c>
      <c r="N130" s="2">
        <v>0</v>
      </c>
      <c r="O130" s="2">
        <v>0</v>
      </c>
      <c r="P130" s="2">
        <v>0</v>
      </c>
      <c r="Q130" s="2">
        <v>8</v>
      </c>
      <c r="R130" s="2">
        <f>A129</f>
        <v>124</v>
      </c>
      <c r="S130" s="2">
        <v>0</v>
      </c>
      <c r="T130" s="2">
        <f>MROUND(ROUND(T129*3,0)*(100+10%*Q130)%,30)</f>
        <v>6660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 t="s">
        <v>199</v>
      </c>
      <c r="AD130" s="2">
        <f>ROUND(AD129*2.5,0)</f>
        <v>125</v>
      </c>
      <c r="AE130" s="2">
        <v>0</v>
      </c>
      <c r="AF130" s="2">
        <v>0</v>
      </c>
      <c r="AG130" s="2">
        <v>0</v>
      </c>
      <c r="AH130" s="2">
        <v>0</v>
      </c>
      <c r="AI130" s="2">
        <v>6000</v>
      </c>
      <c r="AJ130" s="2">
        <v>0</v>
      </c>
      <c r="AK130" s="2">
        <v>0</v>
      </c>
      <c r="AL130" s="2">
        <v>0</v>
      </c>
      <c r="AM130" s="5">
        <v>0</v>
      </c>
      <c r="AN130" s="2" t="s">
        <v>568</v>
      </c>
      <c r="AO130" s="2">
        <v>0</v>
      </c>
    </row>
    <row r="131" spans="1:41">
      <c r="A131" s="2">
        <v>126</v>
      </c>
      <c r="B131" s="2">
        <v>25</v>
      </c>
      <c r="C131" s="1" t="s">
        <v>440</v>
      </c>
      <c r="D131" s="2">
        <v>4</v>
      </c>
      <c r="E131" s="2">
        <v>1</v>
      </c>
      <c r="F131" s="2">
        <v>20</v>
      </c>
      <c r="G131" s="2" t="s">
        <v>541</v>
      </c>
      <c r="H131" s="2">
        <v>2</v>
      </c>
      <c r="I131" s="1" t="s">
        <v>103</v>
      </c>
      <c r="J131" s="1">
        <v>2</v>
      </c>
      <c r="K131" s="2">
        <v>11</v>
      </c>
      <c r="L131" s="3" t="s">
        <v>271</v>
      </c>
      <c r="M131" s="2">
        <v>0</v>
      </c>
      <c r="N131" s="2">
        <v>0</v>
      </c>
      <c r="O131" s="2">
        <v>0</v>
      </c>
      <c r="P131" s="2">
        <v>0</v>
      </c>
      <c r="Q131" s="2">
        <v>12</v>
      </c>
      <c r="R131" s="2">
        <f>A130</f>
        <v>125</v>
      </c>
      <c r="S131" s="2">
        <v>0</v>
      </c>
      <c r="T131" s="2">
        <f>MROUND(ROUND(T130*6.3,0)*(100+10%*Q131)%,30)</f>
        <v>42450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 t="s">
        <v>199</v>
      </c>
      <c r="AD131" s="2">
        <f>ROUND(AD130*2.5,0)</f>
        <v>313</v>
      </c>
      <c r="AE131" s="2">
        <v>0</v>
      </c>
      <c r="AF131" s="2">
        <v>0</v>
      </c>
      <c r="AG131" s="2">
        <v>0</v>
      </c>
      <c r="AH131" s="2">
        <v>0</v>
      </c>
      <c r="AI131" s="2">
        <f>MROUND(ROUND(AI130*5,0)*(100+10%*AE131)%,30)</f>
        <v>30000</v>
      </c>
      <c r="AJ131" s="2">
        <v>0</v>
      </c>
      <c r="AK131" s="2">
        <v>0</v>
      </c>
      <c r="AL131" s="2">
        <v>0</v>
      </c>
      <c r="AM131" s="5">
        <v>0</v>
      </c>
      <c r="AN131" s="2" t="s">
        <v>568</v>
      </c>
      <c r="AO131" s="2">
        <v>0</v>
      </c>
    </row>
    <row r="132" spans="1:41">
      <c r="A132" s="2">
        <v>127</v>
      </c>
      <c r="B132" s="2">
        <v>25</v>
      </c>
      <c r="C132" s="1" t="s">
        <v>441</v>
      </c>
      <c r="D132" s="2">
        <v>5</v>
      </c>
      <c r="E132" s="2">
        <v>1</v>
      </c>
      <c r="F132" s="2">
        <v>26</v>
      </c>
      <c r="G132" s="2" t="s">
        <v>541</v>
      </c>
      <c r="H132" s="2">
        <v>2</v>
      </c>
      <c r="I132" s="1" t="s">
        <v>104</v>
      </c>
      <c r="J132" s="1">
        <v>2</v>
      </c>
      <c r="K132" s="2">
        <v>13</v>
      </c>
      <c r="L132" s="3" t="s">
        <v>271</v>
      </c>
      <c r="M132" s="2">
        <v>0</v>
      </c>
      <c r="N132" s="2">
        <v>0</v>
      </c>
      <c r="O132" s="2">
        <v>0</v>
      </c>
      <c r="P132" s="2">
        <v>0</v>
      </c>
      <c r="Q132" s="2">
        <v>14</v>
      </c>
      <c r="R132" s="2">
        <f>A131</f>
        <v>126</v>
      </c>
      <c r="S132" s="2">
        <v>0</v>
      </c>
      <c r="T132" s="2">
        <f>MROUND(ROUND(T131*3.3,0)*(100+10%*Q132)%,30)</f>
        <v>142050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 t="s">
        <v>199</v>
      </c>
      <c r="AD132" s="2">
        <f>ROUND(AD131*2.5,0)</f>
        <v>783</v>
      </c>
      <c r="AE132" s="2">
        <v>0</v>
      </c>
      <c r="AF132" s="2">
        <v>0</v>
      </c>
      <c r="AG132" s="2">
        <v>0</v>
      </c>
      <c r="AH132" s="2">
        <v>0</v>
      </c>
      <c r="AI132" s="2">
        <f>MROUND(ROUND(AI131*6.3,0)*(100+10%*AE132)%,30)</f>
        <v>189000</v>
      </c>
      <c r="AJ132" s="2">
        <v>0</v>
      </c>
      <c r="AK132" s="2">
        <v>0</v>
      </c>
      <c r="AL132" s="2">
        <v>0</v>
      </c>
      <c r="AM132" s="5">
        <v>0</v>
      </c>
      <c r="AN132" s="2" t="s">
        <v>568</v>
      </c>
      <c r="AO132" s="2">
        <v>0</v>
      </c>
    </row>
    <row r="133" spans="1:41">
      <c r="A133" s="2">
        <v>128</v>
      </c>
      <c r="B133" s="2">
        <v>26</v>
      </c>
      <c r="C133" s="1" t="s">
        <v>442</v>
      </c>
      <c r="D133" s="2">
        <v>1</v>
      </c>
      <c r="E133" s="2">
        <v>1</v>
      </c>
      <c r="F133" s="2">
        <v>7</v>
      </c>
      <c r="G133" s="2" t="s">
        <v>541</v>
      </c>
      <c r="H133" s="2">
        <v>2</v>
      </c>
      <c r="I133" s="1" t="s">
        <v>105</v>
      </c>
      <c r="J133" s="1">
        <v>2</v>
      </c>
      <c r="K133" s="2">
        <v>2</v>
      </c>
      <c r="L133" s="3" t="s">
        <v>271</v>
      </c>
      <c r="M133" s="2">
        <v>0</v>
      </c>
      <c r="N133" s="2">
        <v>0</v>
      </c>
      <c r="O133" s="2">
        <v>0</v>
      </c>
      <c r="P133" s="2">
        <v>0</v>
      </c>
      <c r="Q133" s="2">
        <v>3</v>
      </c>
      <c r="R133" s="2">
        <v>0</v>
      </c>
      <c r="S133" s="2">
        <v>0</v>
      </c>
      <c r="T133" s="2">
        <v>690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 t="s">
        <v>199</v>
      </c>
      <c r="AD133" s="2">
        <v>20</v>
      </c>
      <c r="AE133" s="2">
        <v>0</v>
      </c>
      <c r="AF133" s="2">
        <v>0</v>
      </c>
      <c r="AG133" s="2">
        <v>0</v>
      </c>
      <c r="AH133" s="2">
        <v>0</v>
      </c>
      <c r="AI133" s="2">
        <v>600</v>
      </c>
      <c r="AJ133" s="2">
        <v>0</v>
      </c>
      <c r="AK133" s="2">
        <v>0</v>
      </c>
      <c r="AL133" s="2">
        <v>0</v>
      </c>
      <c r="AM133" s="5">
        <v>0</v>
      </c>
      <c r="AN133" s="2" t="s">
        <v>569</v>
      </c>
      <c r="AO133" s="2">
        <v>0</v>
      </c>
    </row>
    <row r="134" spans="1:41">
      <c r="A134" s="2">
        <v>129</v>
      </c>
      <c r="B134" s="2">
        <v>26</v>
      </c>
      <c r="C134" s="1" t="s">
        <v>443</v>
      </c>
      <c r="D134" s="2">
        <v>2</v>
      </c>
      <c r="E134" s="2">
        <v>1</v>
      </c>
      <c r="F134" s="2">
        <v>10</v>
      </c>
      <c r="G134" s="2" t="s">
        <v>541</v>
      </c>
      <c r="H134" s="2">
        <v>2</v>
      </c>
      <c r="I134" s="1" t="s">
        <v>106</v>
      </c>
      <c r="J134" s="1">
        <v>2</v>
      </c>
      <c r="K134" s="2">
        <v>5</v>
      </c>
      <c r="L134" s="3" t="s">
        <v>271</v>
      </c>
      <c r="M134" s="2">
        <v>0</v>
      </c>
      <c r="N134" s="2">
        <v>0</v>
      </c>
      <c r="O134" s="2">
        <v>0</v>
      </c>
      <c r="P134" s="2">
        <v>0</v>
      </c>
      <c r="Q134" s="2">
        <v>6</v>
      </c>
      <c r="R134" s="2">
        <f>A133</f>
        <v>128</v>
      </c>
      <c r="S134" s="2">
        <v>0</v>
      </c>
      <c r="T134" s="2">
        <v>2800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 t="s">
        <v>199</v>
      </c>
      <c r="AD134" s="2">
        <f>ROUND(AD133*2.5,0)</f>
        <v>50</v>
      </c>
      <c r="AE134" s="2">
        <v>0</v>
      </c>
      <c r="AF134" s="2">
        <v>0</v>
      </c>
      <c r="AG134" s="2">
        <v>0</v>
      </c>
      <c r="AH134" s="2">
        <v>0</v>
      </c>
      <c r="AI134" s="2">
        <v>2700</v>
      </c>
      <c r="AJ134" s="2">
        <v>0</v>
      </c>
      <c r="AK134" s="2">
        <v>0</v>
      </c>
      <c r="AL134" s="2">
        <v>0</v>
      </c>
      <c r="AM134" s="5">
        <v>0</v>
      </c>
      <c r="AN134" s="2" t="s">
        <v>569</v>
      </c>
      <c r="AO134" s="2">
        <v>0</v>
      </c>
    </row>
    <row r="135" spans="1:41">
      <c r="A135" s="2">
        <v>130</v>
      </c>
      <c r="B135" s="2">
        <v>26</v>
      </c>
      <c r="C135" s="1" t="s">
        <v>444</v>
      </c>
      <c r="D135" s="2">
        <v>3</v>
      </c>
      <c r="E135" s="2">
        <v>1</v>
      </c>
      <c r="F135" s="2">
        <v>14</v>
      </c>
      <c r="G135" s="2" t="s">
        <v>541</v>
      </c>
      <c r="H135" s="2">
        <v>2</v>
      </c>
      <c r="I135" s="1" t="s">
        <v>107</v>
      </c>
      <c r="J135" s="1">
        <v>2</v>
      </c>
      <c r="K135" s="2">
        <v>8</v>
      </c>
      <c r="L135" s="3" t="s">
        <v>271</v>
      </c>
      <c r="M135" s="2">
        <v>0</v>
      </c>
      <c r="N135" s="2">
        <v>0</v>
      </c>
      <c r="O135" s="2">
        <v>0</v>
      </c>
      <c r="P135" s="2">
        <v>0</v>
      </c>
      <c r="Q135" s="2">
        <v>9</v>
      </c>
      <c r="R135" s="2">
        <f>A134</f>
        <v>129</v>
      </c>
      <c r="S135" s="2">
        <v>0</v>
      </c>
      <c r="T135" s="2">
        <f>MROUND(ROUND(T134*3.9,0)*(100+10%*Q135)%,30)</f>
        <v>11010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 t="s">
        <v>199</v>
      </c>
      <c r="AD135" s="2">
        <f>ROUND(AD134*2.5,0)</f>
        <v>125</v>
      </c>
      <c r="AE135" s="2">
        <v>0</v>
      </c>
      <c r="AF135" s="2">
        <v>0</v>
      </c>
      <c r="AG135" s="2">
        <v>0</v>
      </c>
      <c r="AH135" s="2">
        <v>0</v>
      </c>
      <c r="AI135" s="2">
        <v>9300</v>
      </c>
      <c r="AJ135" s="2">
        <v>0</v>
      </c>
      <c r="AK135" s="2">
        <v>0</v>
      </c>
      <c r="AL135" s="2">
        <v>0</v>
      </c>
      <c r="AM135" s="5">
        <v>0</v>
      </c>
      <c r="AN135" s="2" t="s">
        <v>569</v>
      </c>
      <c r="AO135" s="2">
        <v>0</v>
      </c>
    </row>
    <row r="136" spans="1:41">
      <c r="A136" s="2">
        <v>131</v>
      </c>
      <c r="B136" s="2">
        <v>26</v>
      </c>
      <c r="C136" s="1" t="s">
        <v>445</v>
      </c>
      <c r="D136" s="2">
        <v>4</v>
      </c>
      <c r="E136" s="2">
        <v>1</v>
      </c>
      <c r="F136" s="2">
        <v>19</v>
      </c>
      <c r="G136" s="2" t="s">
        <v>541</v>
      </c>
      <c r="H136" s="2">
        <v>2</v>
      </c>
      <c r="I136" s="1" t="s">
        <v>108</v>
      </c>
      <c r="J136" s="1">
        <v>2</v>
      </c>
      <c r="K136" s="2">
        <v>10</v>
      </c>
      <c r="L136" s="3" t="s">
        <v>271</v>
      </c>
      <c r="M136" s="2">
        <v>0</v>
      </c>
      <c r="N136" s="2">
        <v>0</v>
      </c>
      <c r="O136" s="2">
        <v>0</v>
      </c>
      <c r="P136" s="2">
        <v>0</v>
      </c>
      <c r="Q136" s="2">
        <v>11</v>
      </c>
      <c r="R136" s="2">
        <f>A135</f>
        <v>130</v>
      </c>
      <c r="S136" s="2">
        <v>0</v>
      </c>
      <c r="T136" s="2">
        <f>MROUND(ROUND(T135*3.9,0)*(100+10%*Q136)%,30)</f>
        <v>43410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 t="s">
        <v>199</v>
      </c>
      <c r="AD136" s="2">
        <f>ROUND(AD135*2.5,0)</f>
        <v>313</v>
      </c>
      <c r="AE136" s="2">
        <v>0</v>
      </c>
      <c r="AF136" s="2">
        <v>0</v>
      </c>
      <c r="AG136" s="2">
        <v>0</v>
      </c>
      <c r="AH136" s="2">
        <v>0</v>
      </c>
      <c r="AI136" s="2">
        <f>MROUND(ROUND(AI135*3.9,0)*(100+10%*AE136)%,30)</f>
        <v>36270</v>
      </c>
      <c r="AJ136" s="2">
        <v>0</v>
      </c>
      <c r="AK136" s="2">
        <v>0</v>
      </c>
      <c r="AL136" s="2">
        <v>0</v>
      </c>
      <c r="AM136" s="5">
        <v>0</v>
      </c>
      <c r="AN136" s="2" t="s">
        <v>569</v>
      </c>
      <c r="AO136" s="2">
        <v>0</v>
      </c>
    </row>
    <row r="137" spans="1:41">
      <c r="A137" s="2">
        <v>132</v>
      </c>
      <c r="B137" s="2">
        <v>26</v>
      </c>
      <c r="C137" s="1" t="s">
        <v>446</v>
      </c>
      <c r="D137" s="2">
        <v>5</v>
      </c>
      <c r="E137" s="2">
        <v>1</v>
      </c>
      <c r="F137" s="2">
        <v>25</v>
      </c>
      <c r="G137" s="2" t="s">
        <v>541</v>
      </c>
      <c r="H137" s="2">
        <v>2</v>
      </c>
      <c r="I137" s="1" t="s">
        <v>109</v>
      </c>
      <c r="J137" s="1">
        <v>2</v>
      </c>
      <c r="K137" s="2">
        <v>12</v>
      </c>
      <c r="L137" s="3" t="s">
        <v>271</v>
      </c>
      <c r="M137" s="2">
        <v>0</v>
      </c>
      <c r="N137" s="2">
        <v>0</v>
      </c>
      <c r="O137" s="2">
        <v>0</v>
      </c>
      <c r="P137" s="2">
        <v>0</v>
      </c>
      <c r="Q137" s="2">
        <v>13</v>
      </c>
      <c r="R137" s="2">
        <f>A136</f>
        <v>131</v>
      </c>
      <c r="S137" s="2">
        <v>0</v>
      </c>
      <c r="T137" s="2">
        <f>MROUND(ROUND(T136*3,0)*(100+10%*Q137)%,30)</f>
        <v>131910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 t="s">
        <v>199</v>
      </c>
      <c r="AD137" s="2">
        <f>ROUND(AD136*2.5,0)</f>
        <v>783</v>
      </c>
      <c r="AE137" s="2">
        <v>0</v>
      </c>
      <c r="AF137" s="2">
        <v>0</v>
      </c>
      <c r="AG137" s="2">
        <v>0</v>
      </c>
      <c r="AH137" s="2">
        <v>0</v>
      </c>
      <c r="AI137" s="2">
        <f>MROUND(ROUND(AI136*3.9,0)*(100+10%*AE137)%,30)</f>
        <v>141450</v>
      </c>
      <c r="AJ137" s="2">
        <v>0</v>
      </c>
      <c r="AK137" s="2">
        <v>0</v>
      </c>
      <c r="AL137" s="2">
        <v>0</v>
      </c>
      <c r="AM137" s="5">
        <v>0</v>
      </c>
      <c r="AN137" s="2" t="s">
        <v>569</v>
      </c>
      <c r="AO137" s="2">
        <v>0</v>
      </c>
    </row>
    <row r="138" spans="1:41">
      <c r="A138" s="2">
        <v>133</v>
      </c>
      <c r="B138" s="2">
        <v>27</v>
      </c>
      <c r="C138" s="1" t="s">
        <v>447</v>
      </c>
      <c r="D138" s="2">
        <v>1</v>
      </c>
      <c r="E138" s="2">
        <v>1</v>
      </c>
      <c r="F138" s="2">
        <v>5</v>
      </c>
      <c r="G138" s="2" t="s">
        <v>541</v>
      </c>
      <c r="H138" s="2">
        <v>2</v>
      </c>
      <c r="I138" s="1" t="s">
        <v>110</v>
      </c>
      <c r="J138" s="1">
        <v>2</v>
      </c>
      <c r="K138" s="2">
        <v>5</v>
      </c>
      <c r="L138" s="3" t="s">
        <v>271</v>
      </c>
      <c r="M138" s="2">
        <v>0</v>
      </c>
      <c r="N138" s="2">
        <v>0</v>
      </c>
      <c r="O138" s="2">
        <v>0</v>
      </c>
      <c r="P138" s="2">
        <v>0</v>
      </c>
      <c r="Q138" s="2">
        <v>6</v>
      </c>
      <c r="R138" s="2">
        <v>0</v>
      </c>
      <c r="S138" s="2">
        <v>0</v>
      </c>
      <c r="T138" s="2">
        <v>2750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 t="s">
        <v>199</v>
      </c>
      <c r="AD138" s="2">
        <v>20</v>
      </c>
      <c r="AE138" s="2">
        <v>0</v>
      </c>
      <c r="AF138" s="2">
        <v>0</v>
      </c>
      <c r="AG138" s="2">
        <v>0</v>
      </c>
      <c r="AH138" s="2">
        <v>0</v>
      </c>
      <c r="AI138" s="2">
        <v>2400</v>
      </c>
      <c r="AJ138" s="2">
        <v>0</v>
      </c>
      <c r="AK138" s="2">
        <v>0</v>
      </c>
      <c r="AL138" s="2">
        <v>0</v>
      </c>
      <c r="AM138" s="5">
        <v>0</v>
      </c>
      <c r="AN138" s="2" t="s">
        <v>570</v>
      </c>
      <c r="AO138" s="2">
        <v>0</v>
      </c>
    </row>
    <row r="139" spans="1:41">
      <c r="A139" s="2">
        <v>134</v>
      </c>
      <c r="B139" s="2">
        <v>27</v>
      </c>
      <c r="C139" s="1" t="s">
        <v>448</v>
      </c>
      <c r="D139" s="2">
        <v>2</v>
      </c>
      <c r="E139" s="2">
        <v>1</v>
      </c>
      <c r="F139" s="2">
        <v>10</v>
      </c>
      <c r="G139" s="2" t="s">
        <v>541</v>
      </c>
      <c r="H139" s="2">
        <v>2</v>
      </c>
      <c r="I139" s="1" t="s">
        <v>111</v>
      </c>
      <c r="J139" s="1">
        <v>2</v>
      </c>
      <c r="K139" s="2">
        <v>7</v>
      </c>
      <c r="L139" s="3" t="s">
        <v>271</v>
      </c>
      <c r="M139" s="2">
        <v>0</v>
      </c>
      <c r="N139" s="2">
        <v>0</v>
      </c>
      <c r="O139" s="2">
        <v>0</v>
      </c>
      <c r="P139" s="2">
        <v>0</v>
      </c>
      <c r="Q139" s="2">
        <v>8</v>
      </c>
      <c r="R139" s="2">
        <f>A138</f>
        <v>133</v>
      </c>
      <c r="S139" s="2">
        <v>0</v>
      </c>
      <c r="T139" s="2">
        <v>7000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 t="s">
        <v>199</v>
      </c>
      <c r="AD139" s="2">
        <f>ROUND(AD138*2.5,0)</f>
        <v>50</v>
      </c>
      <c r="AE139" s="2">
        <v>0</v>
      </c>
      <c r="AF139" s="2">
        <v>0</v>
      </c>
      <c r="AG139" s="2">
        <v>0</v>
      </c>
      <c r="AH139" s="2">
        <v>0</v>
      </c>
      <c r="AI139" s="2">
        <v>6300</v>
      </c>
      <c r="AJ139" s="2">
        <v>0</v>
      </c>
      <c r="AK139" s="2">
        <v>0</v>
      </c>
      <c r="AL139" s="2">
        <v>0</v>
      </c>
      <c r="AM139" s="5">
        <v>0</v>
      </c>
      <c r="AN139" s="2" t="s">
        <v>570</v>
      </c>
      <c r="AO139" s="2">
        <v>0</v>
      </c>
    </row>
    <row r="140" spans="1:41">
      <c r="A140" s="2">
        <v>135</v>
      </c>
      <c r="B140" s="2">
        <v>27</v>
      </c>
      <c r="C140" s="1" t="s">
        <v>449</v>
      </c>
      <c r="D140" s="2">
        <v>3</v>
      </c>
      <c r="E140" s="2">
        <v>1</v>
      </c>
      <c r="F140" s="2">
        <v>15</v>
      </c>
      <c r="G140" s="2" t="s">
        <v>541</v>
      </c>
      <c r="H140" s="2">
        <v>2</v>
      </c>
      <c r="I140" s="1" t="s">
        <v>112</v>
      </c>
      <c r="J140" s="1">
        <v>2</v>
      </c>
      <c r="K140" s="2">
        <v>9</v>
      </c>
      <c r="L140" s="3" t="s">
        <v>271</v>
      </c>
      <c r="M140" s="2">
        <v>0</v>
      </c>
      <c r="N140" s="2">
        <v>0</v>
      </c>
      <c r="O140" s="2">
        <v>0</v>
      </c>
      <c r="P140" s="2">
        <v>0</v>
      </c>
      <c r="Q140" s="2">
        <v>10</v>
      </c>
      <c r="R140" s="2">
        <f>A139</f>
        <v>134</v>
      </c>
      <c r="S140" s="2">
        <v>0</v>
      </c>
      <c r="T140" s="2">
        <f>MROUND(ROUND(T139*2.5,0)*(100+10%*Q140)%,30)</f>
        <v>17670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 t="s">
        <v>199</v>
      </c>
      <c r="AD140" s="2">
        <f>ROUND(AD139*2.5,0)</f>
        <v>125</v>
      </c>
      <c r="AE140" s="2">
        <v>0</v>
      </c>
      <c r="AF140" s="2">
        <v>0</v>
      </c>
      <c r="AG140" s="2">
        <v>0</v>
      </c>
      <c r="AH140" s="2">
        <v>0</v>
      </c>
      <c r="AI140" s="2">
        <v>15000</v>
      </c>
      <c r="AJ140" s="2">
        <v>0</v>
      </c>
      <c r="AK140" s="2">
        <v>0</v>
      </c>
      <c r="AL140" s="2">
        <v>0</v>
      </c>
      <c r="AM140" s="5">
        <v>0</v>
      </c>
      <c r="AN140" s="2" t="s">
        <v>570</v>
      </c>
      <c r="AO140" s="2">
        <v>0</v>
      </c>
    </row>
    <row r="141" spans="1:41">
      <c r="A141" s="2">
        <v>136</v>
      </c>
      <c r="B141" s="2">
        <v>27</v>
      </c>
      <c r="C141" s="1" t="s">
        <v>450</v>
      </c>
      <c r="D141" s="2">
        <v>4</v>
      </c>
      <c r="E141" s="2">
        <v>1</v>
      </c>
      <c r="F141" s="2">
        <v>20</v>
      </c>
      <c r="G141" s="2" t="s">
        <v>541</v>
      </c>
      <c r="H141" s="2">
        <v>2</v>
      </c>
      <c r="I141" s="1" t="s">
        <v>113</v>
      </c>
      <c r="J141" s="1">
        <v>2</v>
      </c>
      <c r="K141" s="2">
        <v>11</v>
      </c>
      <c r="L141" s="3" t="s">
        <v>271</v>
      </c>
      <c r="M141" s="2">
        <v>0</v>
      </c>
      <c r="N141" s="2">
        <v>0</v>
      </c>
      <c r="O141" s="2">
        <v>0</v>
      </c>
      <c r="P141" s="2">
        <v>0</v>
      </c>
      <c r="Q141" s="2">
        <v>12</v>
      </c>
      <c r="R141" s="2">
        <f>A140</f>
        <v>135</v>
      </c>
      <c r="S141" s="2">
        <v>0</v>
      </c>
      <c r="T141" s="2">
        <f>MROUND(ROUND(T140*2.5,0)*(100+10%*Q141)%,30)</f>
        <v>44700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 t="s">
        <v>199</v>
      </c>
      <c r="AD141" s="2">
        <f>ROUND(AD140*2.5,0)</f>
        <v>313</v>
      </c>
      <c r="AE141" s="2">
        <v>0</v>
      </c>
      <c r="AF141" s="2">
        <v>0</v>
      </c>
      <c r="AG141" s="2">
        <v>0</v>
      </c>
      <c r="AH141" s="2">
        <v>0</v>
      </c>
      <c r="AI141" s="2">
        <f>MROUND(ROUND(AI140*2.5,0)*(100+10%*AE141)%,30)</f>
        <v>37500</v>
      </c>
      <c r="AJ141" s="2">
        <v>0</v>
      </c>
      <c r="AK141" s="2">
        <v>0</v>
      </c>
      <c r="AL141" s="2">
        <v>0</v>
      </c>
      <c r="AM141" s="5">
        <v>0</v>
      </c>
      <c r="AN141" s="2" t="s">
        <v>570</v>
      </c>
      <c r="AO141" s="2">
        <v>0</v>
      </c>
    </row>
    <row r="142" spans="1:41">
      <c r="A142" s="2">
        <v>137</v>
      </c>
      <c r="B142" s="2">
        <v>27</v>
      </c>
      <c r="C142" s="1" t="s">
        <v>451</v>
      </c>
      <c r="D142" s="2">
        <v>5</v>
      </c>
      <c r="E142" s="2">
        <v>1</v>
      </c>
      <c r="F142" s="2">
        <v>25</v>
      </c>
      <c r="G142" s="2" t="s">
        <v>541</v>
      </c>
      <c r="H142" s="2">
        <v>2</v>
      </c>
      <c r="I142" s="1" t="s">
        <v>114</v>
      </c>
      <c r="J142" s="1">
        <v>2</v>
      </c>
      <c r="K142" s="2">
        <v>14</v>
      </c>
      <c r="L142" s="3" t="s">
        <v>271</v>
      </c>
      <c r="M142" s="2">
        <v>0</v>
      </c>
      <c r="N142" s="2">
        <v>0</v>
      </c>
      <c r="O142" s="2">
        <v>0</v>
      </c>
      <c r="P142" s="2">
        <v>0</v>
      </c>
      <c r="Q142" s="2">
        <v>15</v>
      </c>
      <c r="R142" s="2">
        <f>A141</f>
        <v>136</v>
      </c>
      <c r="S142" s="2">
        <v>0</v>
      </c>
      <c r="T142" s="2">
        <f>MROUND(ROUND(T141*2.5,0)*(100+10%*Q142)%,30)</f>
        <v>113430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 t="s">
        <v>199</v>
      </c>
      <c r="AD142" s="2">
        <f>ROUND(AD141*2.5,0)</f>
        <v>783</v>
      </c>
      <c r="AE142" s="2">
        <v>0</v>
      </c>
      <c r="AF142" s="2">
        <v>0</v>
      </c>
      <c r="AG142" s="2">
        <v>0</v>
      </c>
      <c r="AH142" s="2">
        <v>0</v>
      </c>
      <c r="AI142" s="2">
        <f>MROUND(ROUND(AI141*2.5,0)*(100+10%*AE142)%,30)</f>
        <v>93750</v>
      </c>
      <c r="AJ142" s="2">
        <v>0</v>
      </c>
      <c r="AK142" s="2">
        <v>0</v>
      </c>
      <c r="AL142" s="2">
        <v>0</v>
      </c>
      <c r="AM142" s="5">
        <v>0</v>
      </c>
      <c r="AN142" s="2" t="s">
        <v>570</v>
      </c>
      <c r="AO142" s="2">
        <v>0</v>
      </c>
    </row>
    <row r="143" spans="1:41">
      <c r="A143" s="2">
        <v>138</v>
      </c>
      <c r="B143" s="2">
        <v>28</v>
      </c>
      <c r="C143" s="1" t="s">
        <v>452</v>
      </c>
      <c r="D143" s="2">
        <v>1</v>
      </c>
      <c r="E143" s="2">
        <v>1</v>
      </c>
      <c r="F143" s="2">
        <v>10</v>
      </c>
      <c r="G143" s="2" t="s">
        <v>541</v>
      </c>
      <c r="H143" s="2">
        <v>2</v>
      </c>
      <c r="I143" s="1" t="s">
        <v>115</v>
      </c>
      <c r="J143" s="1">
        <v>2</v>
      </c>
      <c r="K143" s="2">
        <v>5</v>
      </c>
      <c r="L143" s="3" t="s">
        <v>271</v>
      </c>
      <c r="M143" s="2">
        <v>0</v>
      </c>
      <c r="N143" s="2">
        <v>0</v>
      </c>
      <c r="O143" s="2">
        <v>0</v>
      </c>
      <c r="P143" s="2">
        <v>0</v>
      </c>
      <c r="Q143" s="2">
        <v>6</v>
      </c>
      <c r="R143" s="2">
        <v>0</v>
      </c>
      <c r="S143" s="2">
        <v>0</v>
      </c>
      <c r="T143" s="2">
        <v>3000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 t="s">
        <v>199</v>
      </c>
      <c r="AD143" s="2">
        <v>20</v>
      </c>
      <c r="AE143" s="2">
        <v>0</v>
      </c>
      <c r="AF143" s="2">
        <v>0</v>
      </c>
      <c r="AG143" s="2">
        <v>0</v>
      </c>
      <c r="AH143" s="2">
        <v>0</v>
      </c>
      <c r="AI143" s="2">
        <v>3000</v>
      </c>
      <c r="AJ143" s="2">
        <v>0</v>
      </c>
      <c r="AK143" s="2">
        <v>0</v>
      </c>
      <c r="AL143" s="2">
        <v>0</v>
      </c>
      <c r="AM143" s="5">
        <v>0</v>
      </c>
      <c r="AN143" s="2" t="s">
        <v>571</v>
      </c>
      <c r="AO143" s="2">
        <v>0</v>
      </c>
    </row>
    <row r="144" spans="1:41">
      <c r="A144" s="2">
        <v>139</v>
      </c>
      <c r="B144" s="2">
        <v>28</v>
      </c>
      <c r="C144" s="1" t="s">
        <v>453</v>
      </c>
      <c r="D144" s="2">
        <v>2</v>
      </c>
      <c r="E144" s="2">
        <v>1</v>
      </c>
      <c r="F144" s="2">
        <v>18</v>
      </c>
      <c r="G144" s="2" t="s">
        <v>541</v>
      </c>
      <c r="H144" s="2">
        <v>2</v>
      </c>
      <c r="I144" s="1" t="s">
        <v>116</v>
      </c>
      <c r="J144" s="1">
        <v>2</v>
      </c>
      <c r="K144" s="2">
        <v>8</v>
      </c>
      <c r="L144" s="3" t="s">
        <v>271</v>
      </c>
      <c r="M144" s="2">
        <v>0</v>
      </c>
      <c r="N144" s="2">
        <v>0</v>
      </c>
      <c r="O144" s="2">
        <v>0</v>
      </c>
      <c r="P144" s="2">
        <v>0</v>
      </c>
      <c r="Q144" s="2">
        <v>9</v>
      </c>
      <c r="R144" s="2">
        <f>A143</f>
        <v>138</v>
      </c>
      <c r="S144" s="2">
        <v>0</v>
      </c>
      <c r="T144" s="2">
        <v>13500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 t="s">
        <v>199</v>
      </c>
      <c r="AD144" s="2">
        <f>ROUND(AD143*2.5,0)</f>
        <v>50</v>
      </c>
      <c r="AE144" s="2">
        <v>0</v>
      </c>
      <c r="AF144" s="2">
        <v>0</v>
      </c>
      <c r="AG144" s="2">
        <v>0</v>
      </c>
      <c r="AH144" s="2">
        <v>0</v>
      </c>
      <c r="AI144" s="2">
        <v>12000</v>
      </c>
      <c r="AJ144" s="2">
        <v>0</v>
      </c>
      <c r="AK144" s="2">
        <v>0</v>
      </c>
      <c r="AL144" s="2">
        <v>0</v>
      </c>
      <c r="AM144" s="5">
        <v>0</v>
      </c>
      <c r="AN144" s="2" t="s">
        <v>571</v>
      </c>
      <c r="AO144" s="2">
        <v>0</v>
      </c>
    </row>
    <row r="145" spans="1:41">
      <c r="A145" s="2">
        <v>140</v>
      </c>
      <c r="B145" s="2">
        <v>28</v>
      </c>
      <c r="C145" s="1" t="s">
        <v>454</v>
      </c>
      <c r="D145" s="2">
        <v>3</v>
      </c>
      <c r="E145" s="2">
        <v>1</v>
      </c>
      <c r="F145" s="2">
        <v>25</v>
      </c>
      <c r="G145" s="2" t="s">
        <v>541</v>
      </c>
      <c r="H145" s="2">
        <v>2</v>
      </c>
      <c r="I145" s="1" t="s">
        <v>117</v>
      </c>
      <c r="J145" s="1">
        <v>2</v>
      </c>
      <c r="K145" s="2">
        <v>10</v>
      </c>
      <c r="L145" s="3" t="s">
        <v>271</v>
      </c>
      <c r="M145" s="2">
        <v>0</v>
      </c>
      <c r="N145" s="2">
        <v>0</v>
      </c>
      <c r="O145" s="2">
        <v>0</v>
      </c>
      <c r="P145" s="2">
        <v>0</v>
      </c>
      <c r="Q145" s="2">
        <v>11</v>
      </c>
      <c r="R145" s="2">
        <f>A144</f>
        <v>139</v>
      </c>
      <c r="S145" s="2">
        <v>0</v>
      </c>
      <c r="T145" s="2">
        <f>MROUND(ROUND(T144*3,0)*(100+10%*Q145)%,30)</f>
        <v>40950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 t="s">
        <v>199</v>
      </c>
      <c r="AD145" s="2">
        <f>ROUND(AD144*2.5,0)</f>
        <v>125</v>
      </c>
      <c r="AE145" s="2">
        <v>0</v>
      </c>
      <c r="AF145" s="2">
        <v>0</v>
      </c>
      <c r="AG145" s="2">
        <v>0</v>
      </c>
      <c r="AH145" s="2">
        <v>0</v>
      </c>
      <c r="AI145" s="2">
        <v>36000</v>
      </c>
      <c r="AJ145" s="2">
        <v>0</v>
      </c>
      <c r="AK145" s="2">
        <v>0</v>
      </c>
      <c r="AL145" s="2">
        <v>0</v>
      </c>
      <c r="AM145" s="5">
        <v>0</v>
      </c>
      <c r="AN145" s="2" t="s">
        <v>571</v>
      </c>
      <c r="AO145" s="2">
        <v>0</v>
      </c>
    </row>
    <row r="146" spans="1:41">
      <c r="A146" s="2">
        <v>141</v>
      </c>
      <c r="B146" s="2">
        <v>28</v>
      </c>
      <c r="C146" s="1" t="s">
        <v>455</v>
      </c>
      <c r="D146" s="2">
        <v>4</v>
      </c>
      <c r="E146" s="2">
        <v>1</v>
      </c>
      <c r="F146" s="2">
        <v>33</v>
      </c>
      <c r="G146" s="2" t="s">
        <v>541</v>
      </c>
      <c r="H146" s="2">
        <v>2</v>
      </c>
      <c r="I146" s="1" t="s">
        <v>118</v>
      </c>
      <c r="J146" s="1">
        <v>2</v>
      </c>
      <c r="K146" s="2">
        <v>12</v>
      </c>
      <c r="L146" s="3" t="s">
        <v>271</v>
      </c>
      <c r="M146" s="2">
        <v>0</v>
      </c>
      <c r="N146" s="2">
        <v>0</v>
      </c>
      <c r="O146" s="2">
        <v>0</v>
      </c>
      <c r="P146" s="2">
        <v>0</v>
      </c>
      <c r="Q146" s="2">
        <v>13</v>
      </c>
      <c r="R146" s="2">
        <f>A145</f>
        <v>140</v>
      </c>
      <c r="S146" s="2">
        <v>0</v>
      </c>
      <c r="T146" s="2">
        <f>MROUND(ROUND(T145*3,0)*(100+10%*Q146)%,30)</f>
        <v>124440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 t="s">
        <v>199</v>
      </c>
      <c r="AD146" s="2">
        <f>ROUND(AD145*2.5,0)</f>
        <v>313</v>
      </c>
      <c r="AE146" s="2">
        <v>0</v>
      </c>
      <c r="AF146" s="2">
        <v>0</v>
      </c>
      <c r="AG146" s="2">
        <v>0</v>
      </c>
      <c r="AH146" s="2">
        <v>0</v>
      </c>
      <c r="AI146" s="2">
        <f>MROUND(ROUND(AI145*3,0)*(100+10%*AE146)%,30)</f>
        <v>108000</v>
      </c>
      <c r="AJ146" s="2">
        <v>0</v>
      </c>
      <c r="AK146" s="2">
        <v>0</v>
      </c>
      <c r="AL146" s="2">
        <v>0</v>
      </c>
      <c r="AM146" s="5">
        <v>0</v>
      </c>
      <c r="AN146" s="2" t="s">
        <v>571</v>
      </c>
      <c r="AO146" s="2">
        <v>0</v>
      </c>
    </row>
    <row r="147" spans="1:41">
      <c r="A147" s="2">
        <v>142</v>
      </c>
      <c r="B147" s="2">
        <v>28</v>
      </c>
      <c r="C147" s="1" t="s">
        <v>456</v>
      </c>
      <c r="D147" s="2">
        <v>5</v>
      </c>
      <c r="E147" s="2">
        <v>1</v>
      </c>
      <c r="F147" s="2">
        <v>40</v>
      </c>
      <c r="G147" s="2" t="s">
        <v>541</v>
      </c>
      <c r="H147" s="2">
        <v>2</v>
      </c>
      <c r="I147" s="1" t="s">
        <v>119</v>
      </c>
      <c r="J147" s="1">
        <v>2</v>
      </c>
      <c r="K147" s="2">
        <v>14</v>
      </c>
      <c r="L147" s="3" t="s">
        <v>271</v>
      </c>
      <c r="M147" s="2">
        <v>0</v>
      </c>
      <c r="N147" s="2">
        <v>0</v>
      </c>
      <c r="O147" s="2">
        <v>0</v>
      </c>
      <c r="P147" s="2">
        <v>0</v>
      </c>
      <c r="Q147" s="2">
        <v>15</v>
      </c>
      <c r="R147" s="2">
        <f>A146</f>
        <v>141</v>
      </c>
      <c r="S147" s="2">
        <v>0</v>
      </c>
      <c r="T147" s="2">
        <f>MROUND(ROUND(T146*3,0)*(100+10%*Q147)%,30)</f>
        <v>378930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 t="s">
        <v>199</v>
      </c>
      <c r="AD147" s="2">
        <f>ROUND(AD146*2.5,0)</f>
        <v>783</v>
      </c>
      <c r="AE147" s="2">
        <v>0</v>
      </c>
      <c r="AF147" s="2">
        <v>0</v>
      </c>
      <c r="AG147" s="2">
        <v>0</v>
      </c>
      <c r="AH147" s="2">
        <v>0</v>
      </c>
      <c r="AI147" s="2">
        <f>MROUND(ROUND(AI146*3,0)*(100+10%*AE147)%,30)</f>
        <v>324000</v>
      </c>
      <c r="AJ147" s="2">
        <v>0</v>
      </c>
      <c r="AK147" s="2">
        <v>0</v>
      </c>
      <c r="AL147" s="2">
        <v>0</v>
      </c>
      <c r="AM147" s="5">
        <v>0</v>
      </c>
      <c r="AN147" s="2" t="s">
        <v>571</v>
      </c>
      <c r="AO147" s="2">
        <v>0</v>
      </c>
    </row>
    <row r="148" spans="1:41">
      <c r="A148" s="2">
        <v>143</v>
      </c>
      <c r="B148" s="2">
        <v>29</v>
      </c>
      <c r="C148" s="1" t="s">
        <v>457</v>
      </c>
      <c r="D148" s="2">
        <v>1</v>
      </c>
      <c r="E148" s="2">
        <v>1</v>
      </c>
      <c r="F148" s="2">
        <v>9</v>
      </c>
      <c r="G148" s="2" t="s">
        <v>541</v>
      </c>
      <c r="H148" s="2">
        <v>2</v>
      </c>
      <c r="I148" s="1" t="s">
        <v>120</v>
      </c>
      <c r="J148" s="1">
        <v>2</v>
      </c>
      <c r="K148" s="2">
        <v>3</v>
      </c>
      <c r="L148" s="3" t="s">
        <v>271</v>
      </c>
      <c r="M148" s="2">
        <v>0</v>
      </c>
      <c r="N148" s="2">
        <v>0</v>
      </c>
      <c r="O148" s="2">
        <v>0</v>
      </c>
      <c r="P148" s="2">
        <v>0</v>
      </c>
      <c r="Q148" s="2">
        <v>4</v>
      </c>
      <c r="R148" s="2">
        <v>0</v>
      </c>
      <c r="S148" s="2">
        <v>0</v>
      </c>
      <c r="T148" s="2">
        <v>1200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 t="s">
        <v>199</v>
      </c>
      <c r="AD148" s="2">
        <v>20</v>
      </c>
      <c r="AE148" s="2">
        <v>0</v>
      </c>
      <c r="AF148" s="2">
        <v>0</v>
      </c>
      <c r="AG148" s="2">
        <v>0</v>
      </c>
      <c r="AH148" s="2">
        <v>0</v>
      </c>
      <c r="AI148" s="2">
        <v>1000</v>
      </c>
      <c r="AJ148" s="2">
        <v>0</v>
      </c>
      <c r="AK148" s="2">
        <v>0</v>
      </c>
      <c r="AL148" s="2">
        <v>0</v>
      </c>
      <c r="AM148" s="5">
        <v>0</v>
      </c>
      <c r="AN148" s="2" t="s">
        <v>572</v>
      </c>
      <c r="AO148" s="2">
        <v>0</v>
      </c>
    </row>
    <row r="149" spans="1:41">
      <c r="A149" s="2">
        <v>144</v>
      </c>
      <c r="B149" s="2">
        <v>29</v>
      </c>
      <c r="C149" s="1" t="s">
        <v>458</v>
      </c>
      <c r="D149" s="2">
        <v>2</v>
      </c>
      <c r="E149" s="2">
        <v>1</v>
      </c>
      <c r="F149" s="2">
        <v>16</v>
      </c>
      <c r="G149" s="2" t="s">
        <v>541</v>
      </c>
      <c r="H149" s="2">
        <v>2</v>
      </c>
      <c r="I149" s="1" t="s">
        <v>121</v>
      </c>
      <c r="J149" s="1">
        <v>2</v>
      </c>
      <c r="K149" s="2">
        <v>6</v>
      </c>
      <c r="L149" s="3" t="s">
        <v>271</v>
      </c>
      <c r="M149" s="2">
        <v>0</v>
      </c>
      <c r="N149" s="2">
        <v>0</v>
      </c>
      <c r="O149" s="2">
        <v>0</v>
      </c>
      <c r="P149" s="2">
        <v>0</v>
      </c>
      <c r="Q149" s="2">
        <v>7</v>
      </c>
      <c r="R149" s="2">
        <f>A148</f>
        <v>143</v>
      </c>
      <c r="S149" s="2">
        <v>0</v>
      </c>
      <c r="T149" s="2">
        <v>7800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 t="s">
        <v>199</v>
      </c>
      <c r="AD149" s="2">
        <f>ROUND(AD148*2.5,0)</f>
        <v>50</v>
      </c>
      <c r="AE149" s="2">
        <v>0</v>
      </c>
      <c r="AF149" s="2">
        <v>0</v>
      </c>
      <c r="AG149" s="2">
        <v>0</v>
      </c>
      <c r="AH149" s="2">
        <v>0</v>
      </c>
      <c r="AI149" s="2">
        <v>7500</v>
      </c>
      <c r="AJ149" s="2">
        <v>0</v>
      </c>
      <c r="AK149" s="2">
        <v>0</v>
      </c>
      <c r="AL149" s="2">
        <v>0</v>
      </c>
      <c r="AM149" s="5">
        <v>0</v>
      </c>
      <c r="AN149" s="2" t="s">
        <v>572</v>
      </c>
      <c r="AO149" s="2">
        <v>0</v>
      </c>
    </row>
    <row r="150" spans="1:41">
      <c r="A150" s="2">
        <v>145</v>
      </c>
      <c r="B150" s="2">
        <v>29</v>
      </c>
      <c r="C150" s="1" t="s">
        <v>459</v>
      </c>
      <c r="D150" s="2">
        <v>3</v>
      </c>
      <c r="E150" s="2">
        <v>1</v>
      </c>
      <c r="F150" s="2">
        <v>22</v>
      </c>
      <c r="G150" s="2" t="s">
        <v>541</v>
      </c>
      <c r="H150" s="2">
        <v>2</v>
      </c>
      <c r="I150" s="1" t="s">
        <v>122</v>
      </c>
      <c r="J150" s="1">
        <v>2</v>
      </c>
      <c r="K150" s="2">
        <v>8</v>
      </c>
      <c r="L150" s="3" t="s">
        <v>271</v>
      </c>
      <c r="M150" s="2">
        <v>0</v>
      </c>
      <c r="N150" s="2">
        <v>0</v>
      </c>
      <c r="O150" s="2">
        <v>0</v>
      </c>
      <c r="P150" s="2">
        <v>0</v>
      </c>
      <c r="Q150" s="2">
        <v>9</v>
      </c>
      <c r="R150" s="2">
        <f>A149</f>
        <v>144</v>
      </c>
      <c r="S150" s="2">
        <v>0</v>
      </c>
      <c r="T150" s="2">
        <f>MROUND(ROUND(T149*2.1,0)*(100+10%*D150)%,30)</f>
        <v>16440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 t="s">
        <v>199</v>
      </c>
      <c r="AD150" s="2">
        <f>ROUND(AD149*2.5,0)</f>
        <v>125</v>
      </c>
      <c r="AE150" s="2">
        <v>0</v>
      </c>
      <c r="AF150" s="2">
        <v>0</v>
      </c>
      <c r="AG150" s="2">
        <v>0</v>
      </c>
      <c r="AH150" s="2">
        <v>0</v>
      </c>
      <c r="AI150" s="2">
        <v>15000</v>
      </c>
      <c r="AJ150" s="2">
        <v>0</v>
      </c>
      <c r="AK150" s="2">
        <v>0</v>
      </c>
      <c r="AL150" s="2">
        <v>0</v>
      </c>
      <c r="AM150" s="5">
        <v>0</v>
      </c>
      <c r="AN150" s="2" t="s">
        <v>572</v>
      </c>
      <c r="AO150" s="2">
        <v>0</v>
      </c>
    </row>
    <row r="151" spans="1:41">
      <c r="A151" s="2">
        <v>146</v>
      </c>
      <c r="B151" s="2">
        <v>29</v>
      </c>
      <c r="C151" s="1" t="s">
        <v>460</v>
      </c>
      <c r="D151" s="2">
        <v>4</v>
      </c>
      <c r="E151" s="2">
        <v>1</v>
      </c>
      <c r="F151" s="2">
        <v>29</v>
      </c>
      <c r="G151" s="2" t="s">
        <v>541</v>
      </c>
      <c r="H151" s="2">
        <v>2</v>
      </c>
      <c r="I151" s="1" t="s">
        <v>123</v>
      </c>
      <c r="J151" s="1">
        <v>2</v>
      </c>
      <c r="K151" s="2">
        <v>9</v>
      </c>
      <c r="L151" s="3" t="s">
        <v>271</v>
      </c>
      <c r="M151" s="2">
        <v>0</v>
      </c>
      <c r="N151" s="2">
        <v>0</v>
      </c>
      <c r="O151" s="2">
        <v>0</v>
      </c>
      <c r="P151" s="2">
        <v>0</v>
      </c>
      <c r="Q151" s="2">
        <v>10</v>
      </c>
      <c r="R151" s="2">
        <f>A150</f>
        <v>145</v>
      </c>
      <c r="S151" s="2">
        <v>0</v>
      </c>
      <c r="T151" s="2">
        <f>MROUND(ROUND(T150*1.5,0)*(100+10%*D151)%,30)</f>
        <v>24750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 t="s">
        <v>199</v>
      </c>
      <c r="AD151" s="2">
        <f>ROUND(AD150*2.5,0)</f>
        <v>313</v>
      </c>
      <c r="AE151" s="2">
        <v>0</v>
      </c>
      <c r="AF151" s="2">
        <v>0</v>
      </c>
      <c r="AG151" s="2">
        <v>0</v>
      </c>
      <c r="AH151" s="2">
        <v>0</v>
      </c>
      <c r="AI151" s="2">
        <f>MROUND(ROUND(AI150*2.1,0)*(100+10%*Z151)%,30)</f>
        <v>31500</v>
      </c>
      <c r="AJ151" s="2">
        <v>0</v>
      </c>
      <c r="AK151" s="2">
        <v>0</v>
      </c>
      <c r="AL151" s="2">
        <v>0</v>
      </c>
      <c r="AM151" s="5">
        <v>0</v>
      </c>
      <c r="AN151" s="2" t="s">
        <v>572</v>
      </c>
      <c r="AO151" s="2">
        <v>0</v>
      </c>
    </row>
    <row r="152" spans="1:41">
      <c r="A152" s="2">
        <v>147</v>
      </c>
      <c r="B152" s="2">
        <v>29</v>
      </c>
      <c r="C152" s="1" t="s">
        <v>461</v>
      </c>
      <c r="D152" s="2">
        <v>5</v>
      </c>
      <c r="E152" s="2">
        <v>1</v>
      </c>
      <c r="F152" s="2">
        <v>35</v>
      </c>
      <c r="G152" s="2" t="s">
        <v>541</v>
      </c>
      <c r="H152" s="2">
        <v>2</v>
      </c>
      <c r="I152" s="1" t="s">
        <v>124</v>
      </c>
      <c r="J152" s="1">
        <v>2</v>
      </c>
      <c r="K152" s="2">
        <v>11</v>
      </c>
      <c r="L152" s="3" t="s">
        <v>271</v>
      </c>
      <c r="M152" s="2">
        <v>0</v>
      </c>
      <c r="N152" s="2">
        <v>0</v>
      </c>
      <c r="O152" s="2">
        <v>0</v>
      </c>
      <c r="P152" s="2">
        <v>0</v>
      </c>
      <c r="Q152" s="2">
        <v>12</v>
      </c>
      <c r="R152" s="2">
        <f>A151</f>
        <v>146</v>
      </c>
      <c r="S152" s="2">
        <v>0</v>
      </c>
      <c r="T152" s="2">
        <f>MROUND(ROUND(T151*2.4,0)*(100+10%*D152)%,30)</f>
        <v>59700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 t="s">
        <v>199</v>
      </c>
      <c r="AD152" s="2">
        <f>ROUND(AD151*2.5,0)</f>
        <v>783</v>
      </c>
      <c r="AE152" s="2">
        <v>0</v>
      </c>
      <c r="AF152" s="2">
        <v>0</v>
      </c>
      <c r="AG152" s="2">
        <v>0</v>
      </c>
      <c r="AH152" s="2">
        <v>0</v>
      </c>
      <c r="AI152" s="2">
        <f>MROUND(ROUND(AI151*1.5,0)*(100+10%*Z152)%,30)</f>
        <v>47250</v>
      </c>
      <c r="AJ152" s="2">
        <v>0</v>
      </c>
      <c r="AK152" s="2">
        <v>0</v>
      </c>
      <c r="AL152" s="2">
        <v>0</v>
      </c>
      <c r="AM152" s="5">
        <v>0</v>
      </c>
      <c r="AN152" s="2" t="s">
        <v>572</v>
      </c>
      <c r="AO152" s="2">
        <v>0</v>
      </c>
    </row>
    <row r="153" spans="1:41">
      <c r="A153" s="2">
        <v>148</v>
      </c>
      <c r="B153" s="2">
        <v>30</v>
      </c>
      <c r="C153" s="10" t="s">
        <v>462</v>
      </c>
      <c r="D153" s="8">
        <v>1</v>
      </c>
      <c r="E153" s="8">
        <v>1</v>
      </c>
      <c r="F153" s="8">
        <v>0</v>
      </c>
      <c r="G153" s="2" t="s">
        <v>541</v>
      </c>
      <c r="H153" s="8">
        <v>0</v>
      </c>
      <c r="I153" s="10" t="s">
        <v>125</v>
      </c>
      <c r="J153" s="10">
        <v>0</v>
      </c>
      <c r="K153" s="8">
        <v>0</v>
      </c>
      <c r="L153" s="3" t="s">
        <v>271</v>
      </c>
      <c r="M153" s="8">
        <v>0</v>
      </c>
      <c r="N153" s="8">
        <v>0</v>
      </c>
      <c r="O153" s="2">
        <v>0</v>
      </c>
      <c r="P153" s="8">
        <v>0</v>
      </c>
      <c r="Q153" s="8">
        <v>0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2">
        <v>0</v>
      </c>
      <c r="AK153" s="2">
        <v>0</v>
      </c>
      <c r="AL153" s="2">
        <v>0</v>
      </c>
      <c r="AM153" s="5">
        <v>0</v>
      </c>
      <c r="AN153" s="8" t="s">
        <v>573</v>
      </c>
      <c r="AO153" s="2">
        <v>0</v>
      </c>
    </row>
    <row r="154" spans="1:41">
      <c r="A154" s="2">
        <v>149</v>
      </c>
      <c r="B154" s="2">
        <v>31</v>
      </c>
      <c r="C154" s="1" t="s">
        <v>463</v>
      </c>
      <c r="D154" s="2">
        <v>1</v>
      </c>
      <c r="E154" s="2">
        <v>1</v>
      </c>
      <c r="F154" s="2">
        <v>20</v>
      </c>
      <c r="G154" s="2" t="s">
        <v>541</v>
      </c>
      <c r="H154" s="2">
        <v>2</v>
      </c>
      <c r="I154" s="1" t="s">
        <v>126</v>
      </c>
      <c r="J154" s="1">
        <v>2</v>
      </c>
      <c r="K154" s="2">
        <v>4</v>
      </c>
      <c r="L154" s="3" t="s">
        <v>271</v>
      </c>
      <c r="M154" s="2">
        <v>0</v>
      </c>
      <c r="N154" s="2">
        <v>0</v>
      </c>
      <c r="O154" s="2">
        <v>0</v>
      </c>
      <c r="P154" s="2">
        <v>0</v>
      </c>
      <c r="Q154" s="2">
        <v>5</v>
      </c>
      <c r="R154" s="2">
        <v>0</v>
      </c>
      <c r="S154" s="2">
        <v>0</v>
      </c>
      <c r="T154" s="2">
        <v>2100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 t="s">
        <v>199</v>
      </c>
      <c r="AD154" s="2">
        <v>20</v>
      </c>
      <c r="AE154" s="2">
        <v>0</v>
      </c>
      <c r="AF154" s="2">
        <v>0</v>
      </c>
      <c r="AG154" s="2">
        <v>0</v>
      </c>
      <c r="AH154" s="2">
        <v>0</v>
      </c>
      <c r="AI154" s="2">
        <v>2100</v>
      </c>
      <c r="AJ154" s="2">
        <v>0</v>
      </c>
      <c r="AK154" s="2">
        <v>0</v>
      </c>
      <c r="AL154" s="2">
        <v>0</v>
      </c>
      <c r="AM154" s="5">
        <v>0</v>
      </c>
      <c r="AN154" s="2" t="s">
        <v>574</v>
      </c>
      <c r="AO154" s="2">
        <v>0</v>
      </c>
    </row>
    <row r="155" spans="1:41">
      <c r="A155" s="2">
        <v>150</v>
      </c>
      <c r="B155" s="2">
        <v>31</v>
      </c>
      <c r="C155" s="1" t="s">
        <v>464</v>
      </c>
      <c r="D155" s="2">
        <v>2</v>
      </c>
      <c r="E155" s="2">
        <v>1</v>
      </c>
      <c r="F155" s="2">
        <v>22</v>
      </c>
      <c r="G155" s="2" t="s">
        <v>541</v>
      </c>
      <c r="H155" s="2">
        <v>2</v>
      </c>
      <c r="I155" s="1" t="s">
        <v>127</v>
      </c>
      <c r="J155" s="1">
        <v>2</v>
      </c>
      <c r="K155" s="2">
        <v>5</v>
      </c>
      <c r="L155" s="3" t="s">
        <v>271</v>
      </c>
      <c r="M155" s="2">
        <v>0</v>
      </c>
      <c r="N155" s="2">
        <v>0</v>
      </c>
      <c r="O155" s="2">
        <v>0</v>
      </c>
      <c r="P155" s="2">
        <v>0</v>
      </c>
      <c r="Q155" s="2">
        <v>6</v>
      </c>
      <c r="R155" s="2">
        <f>A154</f>
        <v>149</v>
      </c>
      <c r="S155" s="2">
        <v>0</v>
      </c>
      <c r="T155" s="2">
        <v>3200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 t="s">
        <v>199</v>
      </c>
      <c r="AD155" s="2">
        <f>ROUND(AD154*2.5,0)</f>
        <v>50</v>
      </c>
      <c r="AE155" s="2">
        <v>0</v>
      </c>
      <c r="AF155" s="2">
        <v>0</v>
      </c>
      <c r="AG155" s="2">
        <v>0</v>
      </c>
      <c r="AH155" s="2">
        <v>0</v>
      </c>
      <c r="AI155" s="2">
        <v>3600</v>
      </c>
      <c r="AJ155" s="2">
        <v>0</v>
      </c>
      <c r="AK155" s="2">
        <v>0</v>
      </c>
      <c r="AL155" s="2">
        <v>0</v>
      </c>
      <c r="AM155" s="5">
        <v>0</v>
      </c>
      <c r="AN155" s="2" t="s">
        <v>574</v>
      </c>
      <c r="AO155" s="2">
        <v>0</v>
      </c>
    </row>
    <row r="156" spans="1:41">
      <c r="A156" s="2">
        <v>151</v>
      </c>
      <c r="B156" s="2">
        <v>31</v>
      </c>
      <c r="C156" s="1" t="s">
        <v>465</v>
      </c>
      <c r="D156" s="2">
        <v>3</v>
      </c>
      <c r="E156" s="2">
        <v>1</v>
      </c>
      <c r="F156" s="2">
        <v>25</v>
      </c>
      <c r="G156" s="2" t="s">
        <v>541</v>
      </c>
      <c r="H156" s="2">
        <v>2</v>
      </c>
      <c r="I156" s="1" t="s">
        <v>128</v>
      </c>
      <c r="J156" s="1">
        <v>2</v>
      </c>
      <c r="K156" s="2">
        <v>7</v>
      </c>
      <c r="L156" s="3" t="s">
        <v>271</v>
      </c>
      <c r="M156" s="2">
        <v>0</v>
      </c>
      <c r="N156" s="2">
        <v>0</v>
      </c>
      <c r="O156" s="2">
        <v>0</v>
      </c>
      <c r="P156" s="2">
        <v>0</v>
      </c>
      <c r="Q156" s="2">
        <v>8</v>
      </c>
      <c r="R156" s="2">
        <f>A155</f>
        <v>150</v>
      </c>
      <c r="S156" s="2">
        <v>0</v>
      </c>
      <c r="T156" s="2">
        <f>MROUND(ROUND(T155*2.4,0)*(100+10%*Q156)%,30)</f>
        <v>7740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 t="s">
        <v>199</v>
      </c>
      <c r="AD156" s="2">
        <f>ROUND(AD155*2.5,0)</f>
        <v>125</v>
      </c>
      <c r="AE156" s="2">
        <v>0</v>
      </c>
      <c r="AF156" s="2">
        <v>0</v>
      </c>
      <c r="AG156" s="2">
        <v>0</v>
      </c>
      <c r="AH156" s="2">
        <v>0</v>
      </c>
      <c r="AI156" s="2">
        <v>7500</v>
      </c>
      <c r="AJ156" s="2">
        <v>0</v>
      </c>
      <c r="AK156" s="2">
        <v>0</v>
      </c>
      <c r="AL156" s="2">
        <v>0</v>
      </c>
      <c r="AM156" s="5">
        <v>0</v>
      </c>
      <c r="AN156" s="2" t="s">
        <v>574</v>
      </c>
      <c r="AO156" s="2">
        <v>0</v>
      </c>
    </row>
    <row r="157" spans="1:41">
      <c r="A157" s="2">
        <v>152</v>
      </c>
      <c r="B157" s="2">
        <v>31</v>
      </c>
      <c r="C157" s="1" t="s">
        <v>466</v>
      </c>
      <c r="D157" s="2">
        <v>4</v>
      </c>
      <c r="E157" s="2">
        <v>1</v>
      </c>
      <c r="F157" s="2">
        <v>28</v>
      </c>
      <c r="G157" s="2" t="s">
        <v>541</v>
      </c>
      <c r="H157" s="2">
        <v>2</v>
      </c>
      <c r="I157" s="1" t="s">
        <v>129</v>
      </c>
      <c r="J157" s="1">
        <v>2</v>
      </c>
      <c r="K157" s="2">
        <v>9</v>
      </c>
      <c r="L157" s="3" t="s">
        <v>271</v>
      </c>
      <c r="M157" s="2">
        <v>0</v>
      </c>
      <c r="N157" s="2">
        <v>0</v>
      </c>
      <c r="O157" s="2">
        <v>0</v>
      </c>
      <c r="P157" s="2">
        <v>0</v>
      </c>
      <c r="Q157" s="2">
        <v>10</v>
      </c>
      <c r="R157" s="2">
        <f>A156</f>
        <v>151</v>
      </c>
      <c r="S157" s="2">
        <v>0</v>
      </c>
      <c r="T157" s="2">
        <f>MROUND(ROUND(T156*2.5,0)*(100+10%*D157)%,30)</f>
        <v>19440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 t="s">
        <v>199</v>
      </c>
      <c r="AD157" s="2">
        <f>ROUND(AD156*2.5,0)</f>
        <v>313</v>
      </c>
      <c r="AE157" s="2">
        <v>0</v>
      </c>
      <c r="AF157" s="2">
        <v>0</v>
      </c>
      <c r="AG157" s="2">
        <v>0</v>
      </c>
      <c r="AH157" s="2">
        <v>0</v>
      </c>
      <c r="AI157" s="2">
        <f>MROUND(ROUND(AI156*5,0)*(100+10%*AE157)%,30)</f>
        <v>37500</v>
      </c>
      <c r="AJ157" s="2">
        <v>0</v>
      </c>
      <c r="AK157" s="2">
        <v>0</v>
      </c>
      <c r="AL157" s="2">
        <v>0</v>
      </c>
      <c r="AM157" s="5">
        <v>0</v>
      </c>
      <c r="AN157" s="2" t="s">
        <v>574</v>
      </c>
      <c r="AO157" s="2">
        <v>0</v>
      </c>
    </row>
    <row r="158" spans="1:41">
      <c r="A158" s="2">
        <v>153</v>
      </c>
      <c r="B158" s="2">
        <v>31</v>
      </c>
      <c r="C158" s="1" t="s">
        <v>467</v>
      </c>
      <c r="D158" s="2">
        <v>5</v>
      </c>
      <c r="E158" s="2">
        <v>1</v>
      </c>
      <c r="F158" s="2">
        <v>30</v>
      </c>
      <c r="G158" s="2" t="s">
        <v>541</v>
      </c>
      <c r="H158" s="2">
        <v>2</v>
      </c>
      <c r="I158" s="1" t="s">
        <v>130</v>
      </c>
      <c r="J158" s="1">
        <v>2</v>
      </c>
      <c r="K158" s="2">
        <v>13</v>
      </c>
      <c r="L158" s="3" t="s">
        <v>271</v>
      </c>
      <c r="M158" s="2">
        <v>0</v>
      </c>
      <c r="N158" s="2">
        <v>0</v>
      </c>
      <c r="O158" s="2">
        <v>0</v>
      </c>
      <c r="P158" s="2">
        <v>0</v>
      </c>
      <c r="Q158" s="2">
        <v>14</v>
      </c>
      <c r="R158" s="2">
        <f>A157</f>
        <v>152</v>
      </c>
      <c r="S158" s="2">
        <v>0</v>
      </c>
      <c r="T158" s="2">
        <f>MROUND(ROUND(T157*6,0)*(100+10%*D158)%,30)</f>
        <v>117210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 t="s">
        <v>199</v>
      </c>
      <c r="AD158" s="2">
        <f>ROUND(AD157*2.5,0)</f>
        <v>783</v>
      </c>
      <c r="AE158" s="2">
        <v>0</v>
      </c>
      <c r="AF158" s="2">
        <v>0</v>
      </c>
      <c r="AG158" s="2">
        <v>0</v>
      </c>
      <c r="AH158" s="2">
        <v>0</v>
      </c>
      <c r="AI158" s="2">
        <f>MROUND(ROUND(AI157*2.5,0)*(100+10%*Z158)%,30)</f>
        <v>93750</v>
      </c>
      <c r="AJ158" s="2">
        <v>0</v>
      </c>
      <c r="AK158" s="2">
        <v>0</v>
      </c>
      <c r="AL158" s="2">
        <v>0</v>
      </c>
      <c r="AM158" s="5">
        <v>0</v>
      </c>
      <c r="AN158" s="2" t="s">
        <v>574</v>
      </c>
      <c r="AO158" s="2">
        <v>0</v>
      </c>
    </row>
    <row r="159" spans="1:41">
      <c r="A159" s="2">
        <v>154</v>
      </c>
      <c r="B159" s="2">
        <v>32</v>
      </c>
      <c r="C159" s="1" t="s">
        <v>468</v>
      </c>
      <c r="D159" s="2">
        <v>1</v>
      </c>
      <c r="E159" s="2">
        <v>1</v>
      </c>
      <c r="F159" s="2">
        <v>7</v>
      </c>
      <c r="G159" s="2" t="s">
        <v>541</v>
      </c>
      <c r="H159" s="2">
        <v>2</v>
      </c>
      <c r="I159" s="1" t="s">
        <v>131</v>
      </c>
      <c r="J159" s="1">
        <v>3</v>
      </c>
      <c r="K159" s="2">
        <v>4</v>
      </c>
      <c r="L159" s="3" t="s">
        <v>271</v>
      </c>
      <c r="M159" s="2">
        <v>0</v>
      </c>
      <c r="N159" s="2">
        <v>0</v>
      </c>
      <c r="O159" s="2">
        <v>0</v>
      </c>
      <c r="P159" s="2">
        <v>0</v>
      </c>
      <c r="Q159" s="2">
        <v>5</v>
      </c>
      <c r="R159" s="2">
        <v>0</v>
      </c>
      <c r="S159" s="2">
        <v>0</v>
      </c>
      <c r="T159" s="2">
        <v>2000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 t="s">
        <v>199</v>
      </c>
      <c r="AD159" s="2">
        <v>20</v>
      </c>
      <c r="AE159" s="2">
        <v>0</v>
      </c>
      <c r="AF159" s="2">
        <v>0</v>
      </c>
      <c r="AG159" s="2">
        <v>0</v>
      </c>
      <c r="AH159" s="2">
        <v>0</v>
      </c>
      <c r="AI159" s="2">
        <v>1800</v>
      </c>
      <c r="AJ159" s="2">
        <v>0</v>
      </c>
      <c r="AK159" s="2">
        <v>0</v>
      </c>
      <c r="AL159" s="2">
        <v>0</v>
      </c>
      <c r="AM159" s="5">
        <v>0</v>
      </c>
      <c r="AN159" s="2" t="s">
        <v>575</v>
      </c>
      <c r="AO159" s="2">
        <v>0</v>
      </c>
    </row>
    <row r="160" spans="1:41">
      <c r="A160" s="2">
        <v>155</v>
      </c>
      <c r="B160" s="2">
        <v>32</v>
      </c>
      <c r="C160" s="1" t="s">
        <v>469</v>
      </c>
      <c r="D160" s="2">
        <v>2</v>
      </c>
      <c r="E160" s="2">
        <v>1</v>
      </c>
      <c r="F160" s="2">
        <v>12</v>
      </c>
      <c r="G160" s="2" t="s">
        <v>541</v>
      </c>
      <c r="H160" s="2">
        <v>2</v>
      </c>
      <c r="I160" s="1" t="s">
        <v>132</v>
      </c>
      <c r="J160" s="1">
        <v>3</v>
      </c>
      <c r="K160" s="2">
        <v>6</v>
      </c>
      <c r="L160" s="3" t="s">
        <v>271</v>
      </c>
      <c r="M160" s="2">
        <v>0</v>
      </c>
      <c r="N160" s="2">
        <v>0</v>
      </c>
      <c r="O160" s="2">
        <v>0</v>
      </c>
      <c r="P160" s="2">
        <v>0</v>
      </c>
      <c r="Q160" s="2">
        <v>7</v>
      </c>
      <c r="R160" s="2">
        <f>A159</f>
        <v>154</v>
      </c>
      <c r="S160" s="2">
        <v>0</v>
      </c>
      <c r="T160" s="2">
        <v>7550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 t="s">
        <v>199</v>
      </c>
      <c r="AD160" s="2">
        <f>ROUND(AD159*2.5,0)</f>
        <v>50</v>
      </c>
      <c r="AE160" s="2">
        <v>0</v>
      </c>
      <c r="AF160" s="2">
        <v>0</v>
      </c>
      <c r="AG160" s="2">
        <v>0</v>
      </c>
      <c r="AH160" s="2">
        <v>0</v>
      </c>
      <c r="AI160" s="2">
        <v>7200</v>
      </c>
      <c r="AJ160" s="2">
        <v>0</v>
      </c>
      <c r="AK160" s="2">
        <v>0</v>
      </c>
      <c r="AL160" s="2">
        <v>0</v>
      </c>
      <c r="AM160" s="5">
        <v>0</v>
      </c>
      <c r="AN160" s="2" t="s">
        <v>575</v>
      </c>
      <c r="AO160" s="2">
        <v>0</v>
      </c>
    </row>
    <row r="161" spans="1:41">
      <c r="A161" s="2">
        <v>156</v>
      </c>
      <c r="B161" s="2">
        <v>32</v>
      </c>
      <c r="C161" s="1" t="s">
        <v>470</v>
      </c>
      <c r="D161" s="2">
        <v>3</v>
      </c>
      <c r="E161" s="2">
        <v>1</v>
      </c>
      <c r="F161" s="2">
        <v>16</v>
      </c>
      <c r="G161" s="2" t="s">
        <v>541</v>
      </c>
      <c r="H161" s="2">
        <v>2</v>
      </c>
      <c r="I161" s="1" t="s">
        <v>133</v>
      </c>
      <c r="J161" s="1">
        <v>3</v>
      </c>
      <c r="K161" s="2">
        <v>8</v>
      </c>
      <c r="L161" s="3" t="s">
        <v>271</v>
      </c>
      <c r="M161" s="2">
        <v>0</v>
      </c>
      <c r="N161" s="2">
        <v>0</v>
      </c>
      <c r="O161" s="2">
        <v>0</v>
      </c>
      <c r="P161" s="2">
        <v>0</v>
      </c>
      <c r="Q161" s="2">
        <v>9</v>
      </c>
      <c r="R161" s="2">
        <f>A160</f>
        <v>155</v>
      </c>
      <c r="S161" s="2">
        <v>0</v>
      </c>
      <c r="T161" s="2">
        <f>MROUND(ROUND(T160*2.4,0)*(100+10%*D161)%,30)</f>
        <v>18180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 t="s">
        <v>199</v>
      </c>
      <c r="AD161" s="2">
        <f>ROUND(AD160*2.5,0)</f>
        <v>125</v>
      </c>
      <c r="AE161" s="2">
        <v>0</v>
      </c>
      <c r="AF161" s="2">
        <v>0</v>
      </c>
      <c r="AG161" s="2">
        <v>0</v>
      </c>
      <c r="AH161" s="2">
        <v>0</v>
      </c>
      <c r="AI161" s="2">
        <v>18500</v>
      </c>
      <c r="AJ161" s="2">
        <v>0</v>
      </c>
      <c r="AK161" s="2">
        <v>0</v>
      </c>
      <c r="AL161" s="2">
        <v>0</v>
      </c>
      <c r="AM161" s="5">
        <v>0</v>
      </c>
      <c r="AN161" s="2" t="s">
        <v>575</v>
      </c>
      <c r="AO161" s="2">
        <v>0</v>
      </c>
    </row>
    <row r="162" spans="1:41">
      <c r="A162" s="2">
        <v>157</v>
      </c>
      <c r="B162" s="2">
        <v>32</v>
      </c>
      <c r="C162" s="1" t="s">
        <v>471</v>
      </c>
      <c r="D162" s="2">
        <v>4</v>
      </c>
      <c r="E162" s="2">
        <v>1</v>
      </c>
      <c r="F162" s="2">
        <v>19</v>
      </c>
      <c r="G162" s="2" t="s">
        <v>541</v>
      </c>
      <c r="H162" s="2">
        <v>2</v>
      </c>
      <c r="I162" s="1" t="s">
        <v>134</v>
      </c>
      <c r="J162" s="1">
        <v>3</v>
      </c>
      <c r="K162" s="2">
        <v>10</v>
      </c>
      <c r="L162" s="3" t="s">
        <v>271</v>
      </c>
      <c r="M162" s="2">
        <v>0</v>
      </c>
      <c r="N162" s="2">
        <v>0</v>
      </c>
      <c r="O162" s="2">
        <v>0</v>
      </c>
      <c r="P162" s="2">
        <v>0</v>
      </c>
      <c r="Q162" s="2">
        <v>11</v>
      </c>
      <c r="R162" s="2">
        <f>A161</f>
        <v>156</v>
      </c>
      <c r="S162" s="2">
        <v>0</v>
      </c>
      <c r="T162" s="2">
        <f>MROUND(ROUND(T161*2.5,0)*(100+10%*D162)%,30)</f>
        <v>45630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 t="s">
        <v>199</v>
      </c>
      <c r="AD162" s="2">
        <f>ROUND(AD161*2.5,0)</f>
        <v>313</v>
      </c>
      <c r="AE162" s="2">
        <v>0</v>
      </c>
      <c r="AF162" s="2">
        <v>0</v>
      </c>
      <c r="AG162" s="2">
        <v>0</v>
      </c>
      <c r="AH162" s="2">
        <v>0</v>
      </c>
      <c r="AI162" s="2">
        <f>MROUND(ROUND(AI161*2.4,0)*(100+10%*Z162)%,30)</f>
        <v>44400</v>
      </c>
      <c r="AJ162" s="2">
        <v>0</v>
      </c>
      <c r="AK162" s="2">
        <v>0</v>
      </c>
      <c r="AL162" s="2">
        <v>0</v>
      </c>
      <c r="AM162" s="5">
        <v>0</v>
      </c>
      <c r="AN162" s="2" t="s">
        <v>575</v>
      </c>
      <c r="AO162" s="2">
        <v>0</v>
      </c>
    </row>
    <row r="163" spans="1:41">
      <c r="A163" s="2">
        <v>158</v>
      </c>
      <c r="B163" s="2">
        <v>32</v>
      </c>
      <c r="C163" s="1" t="s">
        <v>472</v>
      </c>
      <c r="D163" s="2">
        <v>5</v>
      </c>
      <c r="E163" s="2">
        <v>1</v>
      </c>
      <c r="F163" s="2">
        <v>22</v>
      </c>
      <c r="G163" s="2" t="s">
        <v>541</v>
      </c>
      <c r="H163" s="2">
        <v>2</v>
      </c>
      <c r="I163" s="1" t="s">
        <v>135</v>
      </c>
      <c r="J163" s="1">
        <v>3</v>
      </c>
      <c r="K163" s="2">
        <v>12</v>
      </c>
      <c r="L163" s="3" t="s">
        <v>271</v>
      </c>
      <c r="M163" s="2">
        <v>0</v>
      </c>
      <c r="N163" s="2">
        <v>0</v>
      </c>
      <c r="O163" s="2">
        <v>0</v>
      </c>
      <c r="P163" s="2">
        <v>0</v>
      </c>
      <c r="Q163" s="2">
        <v>13</v>
      </c>
      <c r="R163" s="2">
        <f>A162</f>
        <v>157</v>
      </c>
      <c r="S163" s="2">
        <v>0</v>
      </c>
      <c r="T163" s="2">
        <f>MROUND(ROUND(T162*2.5,0)*(100+10%*D163)%,30)</f>
        <v>114660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 t="s">
        <v>199</v>
      </c>
      <c r="AD163" s="2">
        <f>ROUND(AD162*2.5,0)</f>
        <v>783</v>
      </c>
      <c r="AE163" s="2">
        <v>0</v>
      </c>
      <c r="AF163" s="2">
        <v>0</v>
      </c>
      <c r="AG163" s="2">
        <v>0</v>
      </c>
      <c r="AH163" s="2">
        <v>0</v>
      </c>
      <c r="AI163" s="2">
        <f>MROUND(ROUND(AI162*2.5,0)*(100+10%*Z163)%,30)</f>
        <v>111000</v>
      </c>
      <c r="AJ163" s="2">
        <v>0</v>
      </c>
      <c r="AK163" s="2">
        <v>0</v>
      </c>
      <c r="AL163" s="2">
        <v>0</v>
      </c>
      <c r="AM163" s="5">
        <v>0</v>
      </c>
      <c r="AN163" s="2" t="s">
        <v>575</v>
      </c>
      <c r="AO163" s="2">
        <v>0</v>
      </c>
    </row>
    <row r="164" spans="1:41">
      <c r="A164" s="2">
        <v>159</v>
      </c>
      <c r="B164" s="2">
        <v>33</v>
      </c>
      <c r="C164" s="1" t="s">
        <v>473</v>
      </c>
      <c r="D164" s="2">
        <v>1</v>
      </c>
      <c r="E164" s="2">
        <v>1</v>
      </c>
      <c r="F164" s="2">
        <v>7</v>
      </c>
      <c r="G164" s="2" t="s">
        <v>541</v>
      </c>
      <c r="H164" s="2">
        <v>2</v>
      </c>
      <c r="I164" s="1" t="s">
        <v>136</v>
      </c>
      <c r="J164" s="1">
        <v>3</v>
      </c>
      <c r="K164" s="2">
        <v>4</v>
      </c>
      <c r="L164" s="3" t="s">
        <v>271</v>
      </c>
      <c r="M164" s="2">
        <v>0</v>
      </c>
      <c r="N164" s="2">
        <v>0</v>
      </c>
      <c r="O164" s="2">
        <v>0</v>
      </c>
      <c r="P164" s="2">
        <v>0</v>
      </c>
      <c r="Q164" s="2">
        <v>5</v>
      </c>
      <c r="R164" s="2">
        <v>0</v>
      </c>
      <c r="S164" s="2">
        <v>0</v>
      </c>
      <c r="T164" s="2">
        <v>2900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 t="s">
        <v>199</v>
      </c>
      <c r="AD164" s="2">
        <v>20</v>
      </c>
      <c r="AE164" s="2">
        <v>0</v>
      </c>
      <c r="AF164" s="2">
        <v>0</v>
      </c>
      <c r="AG164" s="2">
        <v>0</v>
      </c>
      <c r="AH164" s="2">
        <v>0</v>
      </c>
      <c r="AI164" s="2">
        <v>2700</v>
      </c>
      <c r="AJ164" s="2">
        <v>0</v>
      </c>
      <c r="AK164" s="2">
        <v>0</v>
      </c>
      <c r="AL164" s="2">
        <v>0</v>
      </c>
      <c r="AM164" s="5">
        <v>0</v>
      </c>
      <c r="AN164" s="2" t="s">
        <v>576</v>
      </c>
      <c r="AO164" s="2">
        <v>0</v>
      </c>
    </row>
    <row r="165" spans="1:41">
      <c r="A165" s="2">
        <v>160</v>
      </c>
      <c r="B165" s="2">
        <v>33</v>
      </c>
      <c r="C165" s="1" t="s">
        <v>474</v>
      </c>
      <c r="D165" s="2">
        <v>2</v>
      </c>
      <c r="E165" s="2">
        <v>1</v>
      </c>
      <c r="F165" s="2">
        <v>10</v>
      </c>
      <c r="G165" s="2" t="s">
        <v>541</v>
      </c>
      <c r="H165" s="2">
        <v>2</v>
      </c>
      <c r="I165" s="1" t="s">
        <v>137</v>
      </c>
      <c r="J165" s="1">
        <v>3</v>
      </c>
      <c r="K165" s="2">
        <v>6</v>
      </c>
      <c r="L165" s="3" t="s">
        <v>271</v>
      </c>
      <c r="M165" s="2">
        <v>0</v>
      </c>
      <c r="N165" s="2">
        <v>0</v>
      </c>
      <c r="O165" s="2">
        <v>0</v>
      </c>
      <c r="P165" s="2">
        <v>0</v>
      </c>
      <c r="Q165" s="2">
        <v>7</v>
      </c>
      <c r="R165" s="2">
        <f>A164</f>
        <v>159</v>
      </c>
      <c r="S165" s="2">
        <v>0</v>
      </c>
      <c r="T165" s="2">
        <v>7450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 t="s">
        <v>199</v>
      </c>
      <c r="AD165" s="2">
        <f>ROUND(AD164*2.5,0)</f>
        <v>50</v>
      </c>
      <c r="AE165" s="2">
        <v>0</v>
      </c>
      <c r="AF165" s="2">
        <v>0</v>
      </c>
      <c r="AG165" s="2">
        <v>0</v>
      </c>
      <c r="AH165" s="2">
        <v>0</v>
      </c>
      <c r="AI165" s="2">
        <v>7200</v>
      </c>
      <c r="AJ165" s="2">
        <v>0</v>
      </c>
      <c r="AK165" s="2">
        <v>0</v>
      </c>
      <c r="AL165" s="2">
        <v>0</v>
      </c>
      <c r="AM165" s="5">
        <v>0</v>
      </c>
      <c r="AN165" s="2" t="s">
        <v>576</v>
      </c>
      <c r="AO165" s="2">
        <v>0</v>
      </c>
    </row>
    <row r="166" spans="1:41">
      <c r="A166" s="2">
        <v>161</v>
      </c>
      <c r="B166" s="2">
        <v>33</v>
      </c>
      <c r="C166" s="1" t="s">
        <v>475</v>
      </c>
      <c r="D166" s="2">
        <v>3</v>
      </c>
      <c r="E166" s="2">
        <v>1</v>
      </c>
      <c r="F166" s="2">
        <v>13</v>
      </c>
      <c r="G166" s="2" t="s">
        <v>541</v>
      </c>
      <c r="H166" s="2">
        <v>2</v>
      </c>
      <c r="I166" s="1" t="s">
        <v>138</v>
      </c>
      <c r="J166" s="1">
        <v>3</v>
      </c>
      <c r="K166" s="2">
        <v>9</v>
      </c>
      <c r="L166" s="3" t="s">
        <v>271</v>
      </c>
      <c r="M166" s="2">
        <v>0</v>
      </c>
      <c r="N166" s="2">
        <v>0</v>
      </c>
      <c r="O166" s="2">
        <v>0</v>
      </c>
      <c r="P166" s="2">
        <v>0</v>
      </c>
      <c r="Q166" s="2">
        <v>10</v>
      </c>
      <c r="R166" s="2">
        <f>A165</f>
        <v>160</v>
      </c>
      <c r="S166" s="2">
        <v>0</v>
      </c>
      <c r="T166" s="2">
        <f>MROUND(ROUND(T165*2.4,0)*(100+10%*D166)%,30)</f>
        <v>17940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 t="s">
        <v>199</v>
      </c>
      <c r="AD166" s="2">
        <f>ROUND(AD165*2.5,0)</f>
        <v>125</v>
      </c>
      <c r="AE166" s="2">
        <v>0</v>
      </c>
      <c r="AF166" s="2">
        <v>0</v>
      </c>
      <c r="AG166" s="2">
        <v>0</v>
      </c>
      <c r="AH166" s="2">
        <v>0</v>
      </c>
      <c r="AI166" s="2">
        <v>18000</v>
      </c>
      <c r="AJ166" s="2">
        <v>0</v>
      </c>
      <c r="AK166" s="2">
        <v>0</v>
      </c>
      <c r="AL166" s="2">
        <v>0</v>
      </c>
      <c r="AM166" s="5">
        <v>0</v>
      </c>
      <c r="AN166" s="2" t="s">
        <v>576</v>
      </c>
      <c r="AO166" s="2">
        <v>0</v>
      </c>
    </row>
    <row r="167" spans="1:41">
      <c r="A167" s="2">
        <v>162</v>
      </c>
      <c r="B167" s="2">
        <v>33</v>
      </c>
      <c r="C167" s="1" t="s">
        <v>476</v>
      </c>
      <c r="D167" s="2">
        <v>4</v>
      </c>
      <c r="E167" s="2">
        <v>1</v>
      </c>
      <c r="F167" s="2">
        <v>16</v>
      </c>
      <c r="G167" s="2" t="s">
        <v>541</v>
      </c>
      <c r="H167" s="2">
        <v>2</v>
      </c>
      <c r="I167" s="1" t="s">
        <v>139</v>
      </c>
      <c r="J167" s="1">
        <v>3</v>
      </c>
      <c r="K167" s="2">
        <v>10</v>
      </c>
      <c r="L167" s="3" t="s">
        <v>271</v>
      </c>
      <c r="M167" s="2">
        <v>0</v>
      </c>
      <c r="N167" s="2">
        <v>0</v>
      </c>
      <c r="O167" s="2">
        <v>0</v>
      </c>
      <c r="P167" s="2">
        <v>0</v>
      </c>
      <c r="Q167" s="2">
        <v>11</v>
      </c>
      <c r="R167" s="2">
        <f>A166</f>
        <v>161</v>
      </c>
      <c r="S167" s="2">
        <v>0</v>
      </c>
      <c r="T167" s="2">
        <f>MROUND(ROUND(T166*2.5,0)*(100+10%*D167)%,30)</f>
        <v>45030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 t="s">
        <v>199</v>
      </c>
      <c r="AD167" s="2">
        <f>ROUND(AD166*2.5,0)</f>
        <v>313</v>
      </c>
      <c r="AE167" s="2">
        <v>0</v>
      </c>
      <c r="AF167" s="2">
        <v>0</v>
      </c>
      <c r="AG167" s="2">
        <v>0</v>
      </c>
      <c r="AH167" s="2">
        <v>0</v>
      </c>
      <c r="AI167" s="2">
        <f>MROUND(ROUND(AI166*2.4,0)*(100+10%*Z167)%,30)</f>
        <v>43200</v>
      </c>
      <c r="AJ167" s="2">
        <v>0</v>
      </c>
      <c r="AK167" s="2">
        <v>0</v>
      </c>
      <c r="AL167" s="2">
        <v>0</v>
      </c>
      <c r="AM167" s="5">
        <v>0</v>
      </c>
      <c r="AN167" s="2" t="s">
        <v>576</v>
      </c>
      <c r="AO167" s="2">
        <v>0</v>
      </c>
    </row>
    <row r="168" spans="1:41">
      <c r="A168" s="2">
        <v>163</v>
      </c>
      <c r="B168" s="2">
        <v>33</v>
      </c>
      <c r="C168" s="1" t="s">
        <v>477</v>
      </c>
      <c r="D168" s="2">
        <v>5</v>
      </c>
      <c r="E168" s="2">
        <v>1</v>
      </c>
      <c r="F168" s="2">
        <v>20</v>
      </c>
      <c r="G168" s="2" t="s">
        <v>541</v>
      </c>
      <c r="H168" s="2">
        <v>2</v>
      </c>
      <c r="I168" s="1" t="s">
        <v>140</v>
      </c>
      <c r="J168" s="1">
        <v>3</v>
      </c>
      <c r="K168" s="2">
        <v>12</v>
      </c>
      <c r="L168" s="3" t="s">
        <v>271</v>
      </c>
      <c r="M168" s="2">
        <v>0</v>
      </c>
      <c r="N168" s="2">
        <v>0</v>
      </c>
      <c r="O168" s="2">
        <v>0</v>
      </c>
      <c r="P168" s="2">
        <v>0</v>
      </c>
      <c r="Q168" s="2">
        <v>13</v>
      </c>
      <c r="R168" s="2">
        <f>A167</f>
        <v>162</v>
      </c>
      <c r="S168" s="2">
        <v>0</v>
      </c>
      <c r="T168" s="2">
        <f>MROUND(ROUND(T167*2.5,0)*(100+10%*D168)%,30)</f>
        <v>113130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 t="s">
        <v>199</v>
      </c>
      <c r="AD168" s="2">
        <f>ROUND(AD167*2.5,0)</f>
        <v>783</v>
      </c>
      <c r="AE168" s="2">
        <v>0</v>
      </c>
      <c r="AF168" s="2">
        <v>0</v>
      </c>
      <c r="AG168" s="2">
        <v>0</v>
      </c>
      <c r="AH168" s="2">
        <v>0</v>
      </c>
      <c r="AI168" s="2">
        <f>MROUND(ROUND(AI167*2.5,0)*(100+10%*Z168)%,30)</f>
        <v>108000</v>
      </c>
      <c r="AJ168" s="2">
        <v>0</v>
      </c>
      <c r="AK168" s="2">
        <v>0</v>
      </c>
      <c r="AL168" s="2">
        <v>0</v>
      </c>
      <c r="AM168" s="5">
        <v>0</v>
      </c>
      <c r="AN168" s="2" t="s">
        <v>576</v>
      </c>
      <c r="AO168" s="2">
        <v>0</v>
      </c>
    </row>
    <row r="169" spans="1:41">
      <c r="A169" s="2">
        <v>164</v>
      </c>
      <c r="B169" s="2">
        <v>34</v>
      </c>
      <c r="C169" s="1" t="s">
        <v>478</v>
      </c>
      <c r="D169" s="2">
        <v>1</v>
      </c>
      <c r="E169" s="2">
        <v>1</v>
      </c>
      <c r="F169" s="2">
        <v>15</v>
      </c>
      <c r="G169" s="2" t="s">
        <v>541</v>
      </c>
      <c r="H169" s="2">
        <v>6</v>
      </c>
      <c r="I169" s="1" t="s">
        <v>141</v>
      </c>
      <c r="J169" s="1">
        <v>3</v>
      </c>
      <c r="K169" s="2">
        <v>7</v>
      </c>
      <c r="L169" s="3" t="s">
        <v>271</v>
      </c>
      <c r="M169" s="2">
        <v>0</v>
      </c>
      <c r="N169" s="2">
        <v>0</v>
      </c>
      <c r="O169" s="2">
        <v>0</v>
      </c>
      <c r="P169" s="2">
        <v>0</v>
      </c>
      <c r="Q169" s="2">
        <v>8</v>
      </c>
      <c r="R169" s="2">
        <v>0</v>
      </c>
      <c r="S169" s="2">
        <v>0</v>
      </c>
      <c r="T169" s="2">
        <v>10000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12000</v>
      </c>
      <c r="AJ169" s="2">
        <v>0</v>
      </c>
      <c r="AK169" s="2">
        <v>0</v>
      </c>
      <c r="AL169" s="2">
        <v>0</v>
      </c>
      <c r="AM169" s="5">
        <v>0</v>
      </c>
      <c r="AN169" s="2" t="s">
        <v>577</v>
      </c>
      <c r="AO169" s="2">
        <v>0</v>
      </c>
    </row>
    <row r="170" spans="1:41">
      <c r="A170" s="2">
        <v>165</v>
      </c>
      <c r="B170" s="2">
        <v>34</v>
      </c>
      <c r="C170" s="1" t="s">
        <v>479</v>
      </c>
      <c r="D170" s="2">
        <v>2</v>
      </c>
      <c r="E170" s="2">
        <v>1</v>
      </c>
      <c r="F170" s="2">
        <v>30</v>
      </c>
      <c r="G170" s="2" t="s">
        <v>541</v>
      </c>
      <c r="H170" s="2">
        <v>6</v>
      </c>
      <c r="I170" s="1" t="s">
        <v>142</v>
      </c>
      <c r="J170" s="1">
        <v>3</v>
      </c>
      <c r="K170" s="2">
        <v>12</v>
      </c>
      <c r="L170" s="3" t="s">
        <v>271</v>
      </c>
      <c r="M170" s="2">
        <v>0</v>
      </c>
      <c r="N170" s="2">
        <v>0</v>
      </c>
      <c r="O170" s="2">
        <v>0</v>
      </c>
      <c r="P170" s="2">
        <v>0</v>
      </c>
      <c r="Q170" s="2">
        <v>13</v>
      </c>
      <c r="R170" s="2">
        <f>A169</f>
        <v>164</v>
      </c>
      <c r="S170" s="2">
        <v>0</v>
      </c>
      <c r="T170" s="2">
        <v>125000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135000</v>
      </c>
      <c r="AJ170" s="2">
        <v>0</v>
      </c>
      <c r="AK170" s="2">
        <v>0</v>
      </c>
      <c r="AL170" s="2">
        <v>0</v>
      </c>
      <c r="AM170" s="5">
        <v>0</v>
      </c>
      <c r="AN170" s="2" t="s">
        <v>577</v>
      </c>
      <c r="AO170" s="2">
        <v>0</v>
      </c>
    </row>
    <row r="171" spans="1:41">
      <c r="A171" s="2">
        <v>166</v>
      </c>
      <c r="B171" s="2">
        <v>35</v>
      </c>
      <c r="C171" s="1" t="s">
        <v>480</v>
      </c>
      <c r="D171" s="2">
        <v>1</v>
      </c>
      <c r="E171" s="2">
        <v>1</v>
      </c>
      <c r="F171" s="2">
        <v>5</v>
      </c>
      <c r="G171" s="2" t="s">
        <v>541</v>
      </c>
      <c r="H171" s="2">
        <v>6</v>
      </c>
      <c r="I171" s="1" t="s">
        <v>143</v>
      </c>
      <c r="J171" s="1">
        <v>3</v>
      </c>
      <c r="K171" s="2">
        <v>3</v>
      </c>
      <c r="L171" s="3" t="s">
        <v>271</v>
      </c>
      <c r="M171" s="2">
        <v>0</v>
      </c>
      <c r="N171" s="2">
        <v>0</v>
      </c>
      <c r="O171" s="2">
        <v>0</v>
      </c>
      <c r="P171" s="2">
        <v>0</v>
      </c>
      <c r="Q171" s="2">
        <v>4</v>
      </c>
      <c r="R171" s="2">
        <v>0</v>
      </c>
      <c r="S171" s="2">
        <v>0</v>
      </c>
      <c r="T171" s="2">
        <v>1150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 t="s">
        <v>199</v>
      </c>
      <c r="AD171" s="2">
        <v>20</v>
      </c>
      <c r="AE171" s="2">
        <v>0</v>
      </c>
      <c r="AF171" s="2">
        <v>0</v>
      </c>
      <c r="AG171" s="2">
        <v>0</v>
      </c>
      <c r="AH171" s="2">
        <v>0</v>
      </c>
      <c r="AI171" s="2">
        <v>900</v>
      </c>
      <c r="AJ171" s="2">
        <v>0</v>
      </c>
      <c r="AK171" s="2">
        <v>0</v>
      </c>
      <c r="AL171" s="2">
        <v>0</v>
      </c>
      <c r="AM171" s="5">
        <v>0</v>
      </c>
      <c r="AN171" s="2" t="s">
        <v>578</v>
      </c>
      <c r="AO171" s="2">
        <v>0</v>
      </c>
    </row>
    <row r="172" spans="1:41">
      <c r="A172" s="2">
        <v>167</v>
      </c>
      <c r="B172" s="2">
        <v>35</v>
      </c>
      <c r="C172" s="1" t="s">
        <v>481</v>
      </c>
      <c r="D172" s="2">
        <v>2</v>
      </c>
      <c r="E172" s="2">
        <v>1</v>
      </c>
      <c r="F172" s="2">
        <v>9</v>
      </c>
      <c r="G172" s="2" t="s">
        <v>541</v>
      </c>
      <c r="H172" s="2">
        <v>6</v>
      </c>
      <c r="I172" s="1" t="s">
        <v>144</v>
      </c>
      <c r="J172" s="1">
        <v>3</v>
      </c>
      <c r="K172" s="2">
        <v>6</v>
      </c>
      <c r="L172" s="3" t="s">
        <v>271</v>
      </c>
      <c r="M172" s="2">
        <v>0</v>
      </c>
      <c r="N172" s="2">
        <v>0</v>
      </c>
      <c r="O172" s="2">
        <v>0</v>
      </c>
      <c r="P172" s="2">
        <v>0</v>
      </c>
      <c r="Q172" s="2">
        <v>7</v>
      </c>
      <c r="R172" s="2">
        <f>A171</f>
        <v>166</v>
      </c>
      <c r="S172" s="2">
        <v>0</v>
      </c>
      <c r="T172" s="2">
        <v>7700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 t="s">
        <v>199</v>
      </c>
      <c r="AD172" s="2">
        <f>ROUND(AD171*2.5,0)</f>
        <v>50</v>
      </c>
      <c r="AE172" s="2">
        <v>0</v>
      </c>
      <c r="AF172" s="2">
        <v>0</v>
      </c>
      <c r="AG172" s="2">
        <v>0</v>
      </c>
      <c r="AH172" s="2">
        <v>0</v>
      </c>
      <c r="AI172" s="2">
        <v>7500</v>
      </c>
      <c r="AJ172" s="2">
        <v>0</v>
      </c>
      <c r="AK172" s="2">
        <v>0</v>
      </c>
      <c r="AL172" s="2">
        <v>0</v>
      </c>
      <c r="AM172" s="5">
        <v>0</v>
      </c>
      <c r="AN172" s="2" t="s">
        <v>578</v>
      </c>
      <c r="AO172" s="2">
        <v>0</v>
      </c>
    </row>
    <row r="173" spans="1:41">
      <c r="A173" s="2">
        <v>168</v>
      </c>
      <c r="B173" s="2">
        <v>35</v>
      </c>
      <c r="C173" s="1" t="s">
        <v>482</v>
      </c>
      <c r="D173" s="2">
        <v>3</v>
      </c>
      <c r="E173" s="2">
        <v>1</v>
      </c>
      <c r="F173" s="2">
        <v>14</v>
      </c>
      <c r="G173" s="2" t="s">
        <v>541</v>
      </c>
      <c r="H173" s="2">
        <v>6</v>
      </c>
      <c r="I173" s="1" t="s">
        <v>145</v>
      </c>
      <c r="J173" s="1">
        <v>3</v>
      </c>
      <c r="K173" s="2">
        <v>9</v>
      </c>
      <c r="L173" s="3" t="s">
        <v>271</v>
      </c>
      <c r="M173" s="2">
        <v>0</v>
      </c>
      <c r="N173" s="2">
        <v>0</v>
      </c>
      <c r="O173" s="2">
        <v>0</v>
      </c>
      <c r="P173" s="2">
        <v>0</v>
      </c>
      <c r="Q173" s="2">
        <v>10</v>
      </c>
      <c r="R173" s="2">
        <f>A172</f>
        <v>167</v>
      </c>
      <c r="S173" s="2">
        <v>0</v>
      </c>
      <c r="T173" s="2">
        <f>MROUND(ROUND(T172*2.4,0)*(100+10%*Q173)%,30)</f>
        <v>18660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 t="s">
        <v>199</v>
      </c>
      <c r="AD173" s="2">
        <f>ROUND(AD172*2.5,0)</f>
        <v>125</v>
      </c>
      <c r="AE173" s="2">
        <v>0</v>
      </c>
      <c r="AF173" s="2">
        <v>0</v>
      </c>
      <c r="AG173" s="2">
        <v>0</v>
      </c>
      <c r="AH173" s="2">
        <v>0</v>
      </c>
      <c r="AI173" s="2">
        <v>24000</v>
      </c>
      <c r="AJ173" s="2">
        <v>0</v>
      </c>
      <c r="AK173" s="2">
        <v>0</v>
      </c>
      <c r="AL173" s="2">
        <v>0</v>
      </c>
      <c r="AM173" s="5">
        <v>0</v>
      </c>
      <c r="AN173" s="2" t="s">
        <v>578</v>
      </c>
      <c r="AO173" s="2">
        <v>0</v>
      </c>
    </row>
    <row r="174" spans="1:41">
      <c r="A174" s="2">
        <v>169</v>
      </c>
      <c r="B174" s="2">
        <v>35</v>
      </c>
      <c r="C174" s="1" t="s">
        <v>483</v>
      </c>
      <c r="D174" s="2">
        <v>4</v>
      </c>
      <c r="E174" s="2">
        <v>1</v>
      </c>
      <c r="F174" s="2">
        <v>20</v>
      </c>
      <c r="G174" s="2" t="s">
        <v>541</v>
      </c>
      <c r="H174" s="2">
        <v>6</v>
      </c>
      <c r="I174" s="1" t="s">
        <v>146</v>
      </c>
      <c r="J174" s="1">
        <v>3</v>
      </c>
      <c r="K174" s="2">
        <v>11</v>
      </c>
      <c r="L174" s="3" t="s">
        <v>271</v>
      </c>
      <c r="M174" s="2">
        <v>0</v>
      </c>
      <c r="N174" s="2">
        <v>0</v>
      </c>
      <c r="O174" s="2">
        <v>0</v>
      </c>
      <c r="P174" s="2">
        <v>0</v>
      </c>
      <c r="Q174" s="2">
        <v>12</v>
      </c>
      <c r="R174" s="2">
        <f>A173</f>
        <v>168</v>
      </c>
      <c r="S174" s="2">
        <v>0</v>
      </c>
      <c r="T174" s="2">
        <f>MROUND(ROUND(T173*2.7,0)*(100+10%*Q174)%,30)</f>
        <v>51000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 t="s">
        <v>199</v>
      </c>
      <c r="AD174" s="2">
        <f>ROUND(AD173*2.5,0)</f>
        <v>313</v>
      </c>
      <c r="AE174" s="2">
        <v>0</v>
      </c>
      <c r="AF174" s="2">
        <v>0</v>
      </c>
      <c r="AG174" s="2">
        <v>0</v>
      </c>
      <c r="AH174" s="2">
        <v>0</v>
      </c>
      <c r="AI174" s="2">
        <f>MROUND(ROUND(AI173*2.4,0)*(100+10%*AE174)%,30)</f>
        <v>57600</v>
      </c>
      <c r="AJ174" s="2">
        <v>0</v>
      </c>
      <c r="AK174" s="2">
        <v>0</v>
      </c>
      <c r="AL174" s="2">
        <v>0</v>
      </c>
      <c r="AM174" s="5">
        <v>0</v>
      </c>
      <c r="AN174" s="2" t="s">
        <v>578</v>
      </c>
      <c r="AO174" s="2">
        <v>0</v>
      </c>
    </row>
    <row r="175" spans="1:41">
      <c r="A175" s="2">
        <v>170</v>
      </c>
      <c r="B175" s="2">
        <v>35</v>
      </c>
      <c r="C175" s="1" t="s">
        <v>484</v>
      </c>
      <c r="D175" s="2">
        <v>5</v>
      </c>
      <c r="E175" s="2">
        <v>1</v>
      </c>
      <c r="F175" s="2">
        <v>25</v>
      </c>
      <c r="G175" s="2" t="s">
        <v>541</v>
      </c>
      <c r="H175" s="2">
        <v>6</v>
      </c>
      <c r="I175" s="1" t="s">
        <v>147</v>
      </c>
      <c r="J175" s="1">
        <v>3</v>
      </c>
      <c r="K175" s="2">
        <v>13</v>
      </c>
      <c r="L175" s="3" t="s">
        <v>271</v>
      </c>
      <c r="M175" s="2">
        <v>0</v>
      </c>
      <c r="N175" s="2">
        <v>0</v>
      </c>
      <c r="O175" s="2">
        <v>0</v>
      </c>
      <c r="P175" s="2">
        <v>0</v>
      </c>
      <c r="Q175" s="2">
        <v>14</v>
      </c>
      <c r="R175" s="2">
        <f>A174</f>
        <v>169</v>
      </c>
      <c r="S175" s="2">
        <v>0</v>
      </c>
      <c r="T175" s="2">
        <f>MROUND(ROUND(T174*2.7,0)*(100+10%*Q175)%,30)</f>
        <v>139620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 t="s">
        <v>199</v>
      </c>
      <c r="AD175" s="2">
        <f>ROUND(AD174*2.5,0)</f>
        <v>783</v>
      </c>
      <c r="AE175" s="2">
        <v>0</v>
      </c>
      <c r="AF175" s="2">
        <v>0</v>
      </c>
      <c r="AG175" s="2">
        <v>0</v>
      </c>
      <c r="AH175" s="2">
        <v>0</v>
      </c>
      <c r="AI175" s="2">
        <f>MROUND(ROUND(AI174*2.7,0)*(100+10%*AE175)%,30)</f>
        <v>155520</v>
      </c>
      <c r="AJ175" s="2">
        <v>0</v>
      </c>
      <c r="AK175" s="2">
        <v>0</v>
      </c>
      <c r="AL175" s="2">
        <v>0</v>
      </c>
      <c r="AM175" s="5">
        <v>0</v>
      </c>
      <c r="AN175" s="2" t="s">
        <v>578</v>
      </c>
      <c r="AO175" s="2">
        <v>0</v>
      </c>
    </row>
    <row r="176" spans="1:41">
      <c r="A176" s="2">
        <v>171</v>
      </c>
      <c r="B176" s="2">
        <v>36</v>
      </c>
      <c r="C176" s="1" t="s">
        <v>485</v>
      </c>
      <c r="D176" s="2">
        <v>1</v>
      </c>
      <c r="E176" s="2">
        <v>1</v>
      </c>
      <c r="F176" s="2">
        <v>0</v>
      </c>
      <c r="G176" s="2" t="s">
        <v>541</v>
      </c>
      <c r="H176" s="2">
        <v>4</v>
      </c>
      <c r="I176" s="1" t="s">
        <v>148</v>
      </c>
      <c r="J176" s="1">
        <v>1</v>
      </c>
      <c r="K176" s="2">
        <v>0</v>
      </c>
      <c r="L176" s="3" t="s">
        <v>271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5">
        <v>0</v>
      </c>
      <c r="AN176" s="2" t="s">
        <v>579</v>
      </c>
      <c r="AO176" s="2">
        <v>0</v>
      </c>
    </row>
    <row r="177" spans="1:41">
      <c r="A177" s="2">
        <v>172</v>
      </c>
      <c r="B177" s="2">
        <v>36</v>
      </c>
      <c r="C177" s="1" t="s">
        <v>486</v>
      </c>
      <c r="D177" s="2">
        <v>2</v>
      </c>
      <c r="E177" s="2">
        <v>1</v>
      </c>
      <c r="F177" s="2">
        <v>0</v>
      </c>
      <c r="G177" s="2" t="s">
        <v>541</v>
      </c>
      <c r="H177" s="2">
        <v>4</v>
      </c>
      <c r="I177" s="1" t="s">
        <v>149</v>
      </c>
      <c r="J177" s="1">
        <v>1</v>
      </c>
      <c r="K177" s="2">
        <v>1</v>
      </c>
      <c r="L177" s="3" t="s">
        <v>271</v>
      </c>
      <c r="M177" s="2">
        <v>0</v>
      </c>
      <c r="N177" s="2">
        <v>0</v>
      </c>
      <c r="O177" s="2">
        <v>0</v>
      </c>
      <c r="P177" s="2">
        <v>0</v>
      </c>
      <c r="Q177" s="2">
        <v>2</v>
      </c>
      <c r="R177" s="2">
        <f t="shared" ref="R177:R195" si="11">A176</f>
        <v>171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5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270</v>
      </c>
      <c r="AJ177" s="2">
        <v>0</v>
      </c>
      <c r="AK177" s="2">
        <v>0</v>
      </c>
      <c r="AL177" s="2">
        <v>0</v>
      </c>
      <c r="AM177" s="5">
        <v>0</v>
      </c>
      <c r="AN177" s="2" t="s">
        <v>579</v>
      </c>
      <c r="AO177" s="2">
        <v>0</v>
      </c>
    </row>
    <row r="178" spans="1:41">
      <c r="A178" s="2">
        <v>173</v>
      </c>
      <c r="B178" s="2">
        <v>36</v>
      </c>
      <c r="C178" s="1" t="s">
        <v>487</v>
      </c>
      <c r="D178" s="2">
        <v>3</v>
      </c>
      <c r="E178" s="2">
        <v>1</v>
      </c>
      <c r="F178" s="2">
        <v>0</v>
      </c>
      <c r="G178" s="2" t="s">
        <v>541</v>
      </c>
      <c r="H178" s="2">
        <v>4</v>
      </c>
      <c r="I178" s="1" t="s">
        <v>150</v>
      </c>
      <c r="J178" s="1">
        <v>1</v>
      </c>
      <c r="K178" s="2">
        <v>1</v>
      </c>
      <c r="L178" s="3" t="s">
        <v>271</v>
      </c>
      <c r="M178" s="2">
        <v>0</v>
      </c>
      <c r="N178" s="2">
        <v>0</v>
      </c>
      <c r="O178" s="2">
        <v>0</v>
      </c>
      <c r="P178" s="2">
        <v>0</v>
      </c>
      <c r="Q178" s="2">
        <v>2</v>
      </c>
      <c r="R178" s="2">
        <f t="shared" si="11"/>
        <v>172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f>MROUND(AB177+AB177*50%,10)</f>
        <v>10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480</v>
      </c>
      <c r="AJ178" s="2">
        <v>0</v>
      </c>
      <c r="AK178" s="2">
        <v>0</v>
      </c>
      <c r="AL178" s="2">
        <v>0</v>
      </c>
      <c r="AM178" s="5">
        <v>0</v>
      </c>
      <c r="AN178" s="2" t="s">
        <v>579</v>
      </c>
      <c r="AO178" s="2">
        <v>0</v>
      </c>
    </row>
    <row r="179" spans="1:41">
      <c r="A179" s="2">
        <v>174</v>
      </c>
      <c r="B179" s="2">
        <v>36</v>
      </c>
      <c r="C179" s="1" t="s">
        <v>488</v>
      </c>
      <c r="D179" s="2">
        <v>4</v>
      </c>
      <c r="E179" s="2">
        <v>1</v>
      </c>
      <c r="F179" s="2">
        <v>0</v>
      </c>
      <c r="G179" s="2" t="s">
        <v>541</v>
      </c>
      <c r="H179" s="2">
        <v>4</v>
      </c>
      <c r="I179" s="1" t="s">
        <v>151</v>
      </c>
      <c r="J179" s="1">
        <v>1</v>
      </c>
      <c r="K179" s="2">
        <v>2</v>
      </c>
      <c r="L179" s="3" t="s">
        <v>271</v>
      </c>
      <c r="M179" s="2">
        <v>0</v>
      </c>
      <c r="N179" s="2">
        <v>0</v>
      </c>
      <c r="O179" s="2">
        <v>0</v>
      </c>
      <c r="P179" s="2">
        <v>0</v>
      </c>
      <c r="Q179" s="2">
        <v>3</v>
      </c>
      <c r="R179" s="2">
        <f t="shared" si="11"/>
        <v>173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f t="shared" ref="AB179:AB195" si="12">MROUND(AB178+AB178*50%,10)</f>
        <v>20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f t="shared" ref="AI179:AI187" si="13">MROUND(ROUND(AI178*1.5,0)*(100+10%*AE179)%,30)</f>
        <v>720</v>
      </c>
      <c r="AJ179" s="2">
        <v>0</v>
      </c>
      <c r="AK179" s="2">
        <v>0</v>
      </c>
      <c r="AL179" s="2">
        <v>0</v>
      </c>
      <c r="AM179" s="5">
        <v>0</v>
      </c>
      <c r="AN179" s="2" t="s">
        <v>579</v>
      </c>
      <c r="AO179" s="2">
        <v>0</v>
      </c>
    </row>
    <row r="180" spans="1:41">
      <c r="A180" s="2">
        <v>175</v>
      </c>
      <c r="B180" s="2">
        <v>36</v>
      </c>
      <c r="C180" s="1" t="s">
        <v>489</v>
      </c>
      <c r="D180" s="2">
        <v>5</v>
      </c>
      <c r="E180" s="2">
        <v>1</v>
      </c>
      <c r="F180" s="2">
        <v>0</v>
      </c>
      <c r="G180" s="2" t="s">
        <v>541</v>
      </c>
      <c r="H180" s="2">
        <v>4</v>
      </c>
      <c r="I180" s="1" t="s">
        <v>152</v>
      </c>
      <c r="J180" s="1">
        <v>1</v>
      </c>
      <c r="K180" s="2">
        <v>3</v>
      </c>
      <c r="L180" s="3" t="s">
        <v>271</v>
      </c>
      <c r="M180" s="2">
        <v>0</v>
      </c>
      <c r="N180" s="2">
        <v>0</v>
      </c>
      <c r="O180" s="2">
        <v>0</v>
      </c>
      <c r="P180" s="2">
        <v>0</v>
      </c>
      <c r="Q180" s="2">
        <v>4</v>
      </c>
      <c r="R180" s="2">
        <f t="shared" si="11"/>
        <v>174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f t="shared" si="12"/>
        <v>30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f t="shared" si="13"/>
        <v>1080</v>
      </c>
      <c r="AJ180" s="2">
        <v>0</v>
      </c>
      <c r="AK180" s="2">
        <v>0</v>
      </c>
      <c r="AL180" s="2">
        <v>0</v>
      </c>
      <c r="AM180" s="5">
        <v>0</v>
      </c>
      <c r="AN180" s="2" t="s">
        <v>579</v>
      </c>
      <c r="AO180" s="2">
        <v>0</v>
      </c>
    </row>
    <row r="181" spans="1:41">
      <c r="A181" s="2">
        <v>176</v>
      </c>
      <c r="B181" s="2">
        <v>36</v>
      </c>
      <c r="C181" s="1" t="s">
        <v>490</v>
      </c>
      <c r="D181" s="2">
        <v>6</v>
      </c>
      <c r="E181" s="2">
        <v>1</v>
      </c>
      <c r="F181" s="2">
        <v>0</v>
      </c>
      <c r="G181" s="2" t="s">
        <v>541</v>
      </c>
      <c r="H181" s="2">
        <v>4</v>
      </c>
      <c r="I181" s="1" t="s">
        <v>153</v>
      </c>
      <c r="J181" s="1">
        <v>1</v>
      </c>
      <c r="K181" s="2">
        <v>4</v>
      </c>
      <c r="L181" s="3" t="s">
        <v>271</v>
      </c>
      <c r="M181" s="2">
        <v>0</v>
      </c>
      <c r="N181" s="2">
        <v>0</v>
      </c>
      <c r="O181" s="2">
        <v>0</v>
      </c>
      <c r="P181" s="2">
        <v>0</v>
      </c>
      <c r="Q181" s="2">
        <v>5</v>
      </c>
      <c r="R181" s="2">
        <f t="shared" si="11"/>
        <v>175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f t="shared" si="12"/>
        <v>50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f t="shared" si="13"/>
        <v>1620</v>
      </c>
      <c r="AJ181" s="2">
        <v>0</v>
      </c>
      <c r="AK181" s="2">
        <v>0</v>
      </c>
      <c r="AL181" s="2">
        <v>0</v>
      </c>
      <c r="AM181" s="5">
        <v>0</v>
      </c>
      <c r="AN181" s="2" t="s">
        <v>579</v>
      </c>
      <c r="AO181" s="2">
        <v>0</v>
      </c>
    </row>
    <row r="182" spans="1:41">
      <c r="A182" s="2">
        <v>177</v>
      </c>
      <c r="B182" s="2">
        <v>36</v>
      </c>
      <c r="C182" s="1" t="s">
        <v>491</v>
      </c>
      <c r="D182" s="2">
        <v>7</v>
      </c>
      <c r="E182" s="2">
        <v>1</v>
      </c>
      <c r="F182" s="2">
        <v>0</v>
      </c>
      <c r="G182" s="2" t="s">
        <v>541</v>
      </c>
      <c r="H182" s="2">
        <v>4</v>
      </c>
      <c r="I182" s="1" t="s">
        <v>154</v>
      </c>
      <c r="J182" s="1">
        <v>1</v>
      </c>
      <c r="K182" s="2">
        <v>4</v>
      </c>
      <c r="L182" s="3" t="s">
        <v>271</v>
      </c>
      <c r="M182" s="2">
        <v>0</v>
      </c>
      <c r="N182" s="2">
        <v>0</v>
      </c>
      <c r="O182" s="2">
        <v>0</v>
      </c>
      <c r="P182" s="2">
        <v>0</v>
      </c>
      <c r="Q182" s="2">
        <v>5</v>
      </c>
      <c r="R182" s="2">
        <f t="shared" si="11"/>
        <v>176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f t="shared" si="12"/>
        <v>80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f t="shared" si="13"/>
        <v>2430</v>
      </c>
      <c r="AJ182" s="2">
        <v>0</v>
      </c>
      <c r="AK182" s="2">
        <v>0</v>
      </c>
      <c r="AL182" s="2">
        <v>0</v>
      </c>
      <c r="AM182" s="5">
        <v>0</v>
      </c>
      <c r="AN182" s="2" t="s">
        <v>579</v>
      </c>
      <c r="AO182" s="2">
        <v>0</v>
      </c>
    </row>
    <row r="183" spans="1:41">
      <c r="A183" s="2">
        <v>178</v>
      </c>
      <c r="B183" s="2">
        <v>36</v>
      </c>
      <c r="C183" s="1" t="s">
        <v>492</v>
      </c>
      <c r="D183" s="2">
        <v>8</v>
      </c>
      <c r="E183" s="2">
        <v>1</v>
      </c>
      <c r="F183" s="2">
        <v>0</v>
      </c>
      <c r="G183" s="2" t="s">
        <v>541</v>
      </c>
      <c r="H183" s="2">
        <v>4</v>
      </c>
      <c r="I183" s="1" t="s">
        <v>155</v>
      </c>
      <c r="J183" s="1">
        <v>1</v>
      </c>
      <c r="K183" s="2">
        <v>5</v>
      </c>
      <c r="L183" s="3" t="s">
        <v>271</v>
      </c>
      <c r="M183" s="2">
        <v>0</v>
      </c>
      <c r="N183" s="2">
        <v>0</v>
      </c>
      <c r="O183" s="2">
        <v>0</v>
      </c>
      <c r="P183" s="2">
        <v>0</v>
      </c>
      <c r="Q183" s="2">
        <v>6</v>
      </c>
      <c r="R183" s="2">
        <f t="shared" si="11"/>
        <v>177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f t="shared" si="12"/>
        <v>120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f t="shared" si="13"/>
        <v>3660</v>
      </c>
      <c r="AJ183" s="2">
        <v>0</v>
      </c>
      <c r="AK183" s="2">
        <v>0</v>
      </c>
      <c r="AL183" s="2">
        <v>0</v>
      </c>
      <c r="AM183" s="5">
        <v>0</v>
      </c>
      <c r="AN183" s="2" t="s">
        <v>579</v>
      </c>
      <c r="AO183" s="2">
        <v>0</v>
      </c>
    </row>
    <row r="184" spans="1:41">
      <c r="A184" s="2">
        <v>179</v>
      </c>
      <c r="B184" s="2">
        <v>36</v>
      </c>
      <c r="C184" s="1" t="s">
        <v>493</v>
      </c>
      <c r="D184" s="2">
        <v>9</v>
      </c>
      <c r="E184" s="2">
        <v>1</v>
      </c>
      <c r="F184" s="2">
        <v>0</v>
      </c>
      <c r="G184" s="2" t="s">
        <v>541</v>
      </c>
      <c r="H184" s="2">
        <v>4</v>
      </c>
      <c r="I184" s="1" t="s">
        <v>156</v>
      </c>
      <c r="J184" s="1">
        <v>1</v>
      </c>
      <c r="K184" s="2">
        <v>6</v>
      </c>
      <c r="L184" s="3" t="s">
        <v>271</v>
      </c>
      <c r="M184" s="2">
        <v>0</v>
      </c>
      <c r="N184" s="2">
        <v>0</v>
      </c>
      <c r="O184" s="2">
        <v>0</v>
      </c>
      <c r="P184" s="2">
        <v>0</v>
      </c>
      <c r="Q184" s="2">
        <v>7</v>
      </c>
      <c r="R184" s="2">
        <f t="shared" si="11"/>
        <v>178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f t="shared" si="12"/>
        <v>180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f t="shared" si="13"/>
        <v>5490</v>
      </c>
      <c r="AJ184" s="2">
        <v>0</v>
      </c>
      <c r="AK184" s="2">
        <v>0</v>
      </c>
      <c r="AL184" s="2">
        <v>0</v>
      </c>
      <c r="AM184" s="5">
        <v>0</v>
      </c>
      <c r="AN184" s="2" t="s">
        <v>579</v>
      </c>
      <c r="AO184" s="2">
        <v>0</v>
      </c>
    </row>
    <row r="185" spans="1:41">
      <c r="A185" s="2">
        <v>180</v>
      </c>
      <c r="B185" s="2">
        <v>36</v>
      </c>
      <c r="C185" s="1" t="s">
        <v>494</v>
      </c>
      <c r="D185" s="2">
        <v>10</v>
      </c>
      <c r="E185" s="2">
        <v>1</v>
      </c>
      <c r="F185" s="2">
        <v>0</v>
      </c>
      <c r="G185" s="2" t="s">
        <v>541</v>
      </c>
      <c r="H185" s="2">
        <v>4</v>
      </c>
      <c r="I185" s="1" t="s">
        <v>157</v>
      </c>
      <c r="J185" s="1">
        <v>1</v>
      </c>
      <c r="K185" s="2">
        <v>6</v>
      </c>
      <c r="L185" s="3" t="s">
        <v>271</v>
      </c>
      <c r="M185" s="2">
        <v>0</v>
      </c>
      <c r="N185" s="2">
        <v>0</v>
      </c>
      <c r="O185" s="2">
        <v>0</v>
      </c>
      <c r="P185" s="2">
        <v>0</v>
      </c>
      <c r="Q185" s="2">
        <v>7</v>
      </c>
      <c r="R185" s="2">
        <f t="shared" si="11"/>
        <v>179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f t="shared" si="12"/>
        <v>270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f t="shared" si="13"/>
        <v>8250</v>
      </c>
      <c r="AJ185" s="2">
        <v>0</v>
      </c>
      <c r="AK185" s="2">
        <v>0</v>
      </c>
      <c r="AL185" s="2">
        <v>0</v>
      </c>
      <c r="AM185" s="5">
        <v>0</v>
      </c>
      <c r="AN185" s="2" t="s">
        <v>579</v>
      </c>
      <c r="AO185" s="2">
        <v>0</v>
      </c>
    </row>
    <row r="186" spans="1:41">
      <c r="A186" s="2">
        <v>181</v>
      </c>
      <c r="B186" s="2">
        <v>36</v>
      </c>
      <c r="C186" s="1" t="s">
        <v>495</v>
      </c>
      <c r="D186" s="2">
        <v>11</v>
      </c>
      <c r="E186" s="2">
        <v>1</v>
      </c>
      <c r="F186" s="2">
        <v>0</v>
      </c>
      <c r="G186" s="2" t="s">
        <v>541</v>
      </c>
      <c r="H186" s="2">
        <v>4</v>
      </c>
      <c r="I186" s="1" t="s">
        <v>188</v>
      </c>
      <c r="J186" s="1">
        <v>1</v>
      </c>
      <c r="K186" s="2">
        <v>7</v>
      </c>
      <c r="L186" s="3" t="s">
        <v>271</v>
      </c>
      <c r="M186" s="2">
        <v>0</v>
      </c>
      <c r="N186" s="2">
        <v>0</v>
      </c>
      <c r="O186" s="2">
        <v>0</v>
      </c>
      <c r="P186" s="2">
        <v>0</v>
      </c>
      <c r="Q186" s="2">
        <v>8</v>
      </c>
      <c r="R186" s="2">
        <f t="shared" si="11"/>
        <v>180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f t="shared" si="12"/>
        <v>410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f t="shared" si="13"/>
        <v>12390</v>
      </c>
      <c r="AJ186" s="2">
        <v>0</v>
      </c>
      <c r="AK186" s="2">
        <v>0</v>
      </c>
      <c r="AL186" s="2">
        <v>0</v>
      </c>
      <c r="AM186" s="5">
        <v>0</v>
      </c>
      <c r="AN186" s="2" t="s">
        <v>579</v>
      </c>
      <c r="AO186" s="2">
        <v>0</v>
      </c>
    </row>
    <row r="187" spans="1:41">
      <c r="A187" s="2">
        <v>182</v>
      </c>
      <c r="B187" s="2">
        <v>36</v>
      </c>
      <c r="C187" s="1" t="s">
        <v>496</v>
      </c>
      <c r="D187" s="2">
        <v>12</v>
      </c>
      <c r="E187" s="2">
        <v>1</v>
      </c>
      <c r="F187" s="2">
        <v>0</v>
      </c>
      <c r="G187" s="2" t="s">
        <v>541</v>
      </c>
      <c r="H187" s="2">
        <v>4</v>
      </c>
      <c r="I187" s="1" t="s">
        <v>189</v>
      </c>
      <c r="J187" s="1">
        <v>1</v>
      </c>
      <c r="K187" s="2">
        <v>7</v>
      </c>
      <c r="L187" s="3" t="s">
        <v>271</v>
      </c>
      <c r="M187" s="2">
        <v>0</v>
      </c>
      <c r="N187" s="2">
        <v>0</v>
      </c>
      <c r="O187" s="2">
        <v>0</v>
      </c>
      <c r="P187" s="2">
        <v>0</v>
      </c>
      <c r="Q187" s="2">
        <v>8</v>
      </c>
      <c r="R187" s="2">
        <f t="shared" si="11"/>
        <v>181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f t="shared" si="12"/>
        <v>620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f t="shared" si="13"/>
        <v>18600</v>
      </c>
      <c r="AJ187" s="2">
        <v>0</v>
      </c>
      <c r="AK187" s="2">
        <v>0</v>
      </c>
      <c r="AL187" s="2">
        <v>0</v>
      </c>
      <c r="AM187" s="5">
        <v>0</v>
      </c>
      <c r="AN187" s="2" t="s">
        <v>579</v>
      </c>
      <c r="AO187" s="2">
        <v>0</v>
      </c>
    </row>
    <row r="188" spans="1:41">
      <c r="A188" s="2">
        <v>183</v>
      </c>
      <c r="B188" s="2">
        <v>36</v>
      </c>
      <c r="C188" s="1" t="s">
        <v>497</v>
      </c>
      <c r="D188" s="2">
        <v>13</v>
      </c>
      <c r="E188" s="2">
        <v>1</v>
      </c>
      <c r="F188" s="2">
        <v>0</v>
      </c>
      <c r="G188" s="2" t="s">
        <v>541</v>
      </c>
      <c r="H188" s="2">
        <v>4</v>
      </c>
      <c r="I188" s="1" t="s">
        <v>190</v>
      </c>
      <c r="J188" s="1">
        <v>1</v>
      </c>
      <c r="K188" s="2">
        <v>8</v>
      </c>
      <c r="L188" s="3" t="s">
        <v>271</v>
      </c>
      <c r="M188" s="2">
        <v>0</v>
      </c>
      <c r="N188" s="2">
        <v>0</v>
      </c>
      <c r="O188" s="2">
        <v>0</v>
      </c>
      <c r="P188" s="2">
        <v>0</v>
      </c>
      <c r="Q188" s="2">
        <v>9</v>
      </c>
      <c r="R188" s="2">
        <f t="shared" si="11"/>
        <v>182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f t="shared" si="12"/>
        <v>930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f>MROUND(ROUND(AI187*1.4,0)*(100+10%*AE188)%,30)</f>
        <v>26040</v>
      </c>
      <c r="AJ188" s="2">
        <v>0</v>
      </c>
      <c r="AK188" s="2">
        <v>0</v>
      </c>
      <c r="AL188" s="2">
        <v>0</v>
      </c>
      <c r="AM188" s="5">
        <v>0</v>
      </c>
      <c r="AN188" s="2" t="s">
        <v>579</v>
      </c>
      <c r="AO188" s="2">
        <v>0</v>
      </c>
    </row>
    <row r="189" spans="1:41">
      <c r="A189" s="2">
        <v>184</v>
      </c>
      <c r="B189" s="2">
        <v>36</v>
      </c>
      <c r="C189" s="1" t="s">
        <v>498</v>
      </c>
      <c r="D189" s="2">
        <v>14</v>
      </c>
      <c r="E189" s="2">
        <v>1</v>
      </c>
      <c r="F189" s="2">
        <v>0</v>
      </c>
      <c r="G189" s="2" t="s">
        <v>541</v>
      </c>
      <c r="H189" s="2">
        <v>4</v>
      </c>
      <c r="I189" s="1" t="s">
        <v>191</v>
      </c>
      <c r="J189" s="1">
        <v>1</v>
      </c>
      <c r="K189" s="2">
        <v>9</v>
      </c>
      <c r="L189" s="3" t="s">
        <v>271</v>
      </c>
      <c r="M189" s="2">
        <v>0</v>
      </c>
      <c r="N189" s="2">
        <v>0</v>
      </c>
      <c r="O189" s="2">
        <v>0</v>
      </c>
      <c r="P189" s="2">
        <v>0</v>
      </c>
      <c r="Q189" s="2">
        <v>10</v>
      </c>
      <c r="R189" s="2">
        <f t="shared" si="11"/>
        <v>183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f t="shared" si="12"/>
        <v>1400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f>MROUND(ROUND(AI188*1.4,0)*(100+10%*AE189)%,30)</f>
        <v>36450</v>
      </c>
      <c r="AJ189" s="2">
        <v>0</v>
      </c>
      <c r="AK189" s="2">
        <v>0</v>
      </c>
      <c r="AL189" s="2">
        <v>0</v>
      </c>
      <c r="AM189" s="5">
        <v>0</v>
      </c>
      <c r="AN189" s="2" t="s">
        <v>579</v>
      </c>
      <c r="AO189" s="2">
        <v>0</v>
      </c>
    </row>
    <row r="190" spans="1:41">
      <c r="A190" s="2">
        <v>185</v>
      </c>
      <c r="B190" s="2">
        <v>36</v>
      </c>
      <c r="C190" s="1" t="s">
        <v>499</v>
      </c>
      <c r="D190" s="2">
        <v>15</v>
      </c>
      <c r="E190" s="2">
        <v>1</v>
      </c>
      <c r="F190" s="2">
        <v>0</v>
      </c>
      <c r="G190" s="2" t="s">
        <v>541</v>
      </c>
      <c r="H190" s="2">
        <v>4</v>
      </c>
      <c r="I190" s="1" t="s">
        <v>158</v>
      </c>
      <c r="J190" s="1">
        <v>1</v>
      </c>
      <c r="K190" s="2">
        <v>10</v>
      </c>
      <c r="L190" s="3" t="s">
        <v>271</v>
      </c>
      <c r="M190" s="2">
        <v>0</v>
      </c>
      <c r="N190" s="2">
        <v>0</v>
      </c>
      <c r="O190" s="2">
        <v>0</v>
      </c>
      <c r="P190" s="2">
        <v>0</v>
      </c>
      <c r="Q190" s="2">
        <v>11</v>
      </c>
      <c r="R190" s="2">
        <f t="shared" si="11"/>
        <v>184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f t="shared" si="12"/>
        <v>2100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f>MROUND(ROUND(AI189*1.4,0)*(100+10%*AE190)%,30)</f>
        <v>51030</v>
      </c>
      <c r="AJ190" s="2">
        <v>0</v>
      </c>
      <c r="AK190" s="2">
        <v>0</v>
      </c>
      <c r="AL190" s="2">
        <v>0</v>
      </c>
      <c r="AM190" s="5">
        <v>0</v>
      </c>
      <c r="AN190" s="2" t="s">
        <v>579</v>
      </c>
      <c r="AO190" s="2">
        <v>0</v>
      </c>
    </row>
    <row r="191" spans="1:41">
      <c r="A191" s="2">
        <v>186</v>
      </c>
      <c r="B191" s="2">
        <v>36</v>
      </c>
      <c r="C191" s="1" t="s">
        <v>500</v>
      </c>
      <c r="D191" s="2">
        <v>16</v>
      </c>
      <c r="E191" s="2">
        <v>1</v>
      </c>
      <c r="F191" s="2">
        <v>0</v>
      </c>
      <c r="G191" s="2" t="s">
        <v>541</v>
      </c>
      <c r="H191" s="2">
        <v>4</v>
      </c>
      <c r="I191" s="1" t="s">
        <v>159</v>
      </c>
      <c r="J191" s="1">
        <v>1</v>
      </c>
      <c r="K191" s="2">
        <v>10</v>
      </c>
      <c r="L191" s="3" t="s">
        <v>271</v>
      </c>
      <c r="M191" s="2">
        <v>0</v>
      </c>
      <c r="N191" s="2">
        <v>0</v>
      </c>
      <c r="O191" s="2">
        <v>0</v>
      </c>
      <c r="P191" s="2">
        <v>0</v>
      </c>
      <c r="Q191" s="2">
        <v>11</v>
      </c>
      <c r="R191" s="2">
        <f t="shared" si="11"/>
        <v>185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f t="shared" si="12"/>
        <v>3150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f>MROUND(ROUND(AI190*1.3,0)*(100+10%*AE191)%,30)</f>
        <v>66330</v>
      </c>
      <c r="AJ191" s="2">
        <v>0</v>
      </c>
      <c r="AK191" s="2">
        <v>0</v>
      </c>
      <c r="AL191" s="2">
        <v>0</v>
      </c>
      <c r="AM191" s="5">
        <v>0</v>
      </c>
      <c r="AN191" s="2" t="s">
        <v>579</v>
      </c>
      <c r="AO191" s="2">
        <v>0</v>
      </c>
    </row>
    <row r="192" spans="1:41">
      <c r="A192" s="2">
        <v>187</v>
      </c>
      <c r="B192" s="2">
        <v>36</v>
      </c>
      <c r="C192" s="1" t="s">
        <v>501</v>
      </c>
      <c r="D192" s="2">
        <v>17</v>
      </c>
      <c r="E192" s="2">
        <v>1</v>
      </c>
      <c r="F192" s="2">
        <v>0</v>
      </c>
      <c r="G192" s="2" t="s">
        <v>541</v>
      </c>
      <c r="H192" s="2">
        <v>4</v>
      </c>
      <c r="I192" s="1" t="s">
        <v>160</v>
      </c>
      <c r="J192" s="1">
        <v>1</v>
      </c>
      <c r="K192" s="2">
        <v>11</v>
      </c>
      <c r="L192" s="3" t="s">
        <v>271</v>
      </c>
      <c r="M192" s="2">
        <v>0</v>
      </c>
      <c r="N192" s="2">
        <v>0</v>
      </c>
      <c r="O192" s="2">
        <v>0</v>
      </c>
      <c r="P192" s="2">
        <v>0</v>
      </c>
      <c r="Q192" s="2">
        <v>12</v>
      </c>
      <c r="R192" s="2">
        <f t="shared" si="11"/>
        <v>186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f t="shared" si="12"/>
        <v>4730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f>MROUND(ROUND(AI191*1.3,0)*(100+10%*AE192)%,30)</f>
        <v>86220</v>
      </c>
      <c r="AJ192" s="2">
        <v>0</v>
      </c>
      <c r="AK192" s="2">
        <v>0</v>
      </c>
      <c r="AL192" s="2">
        <v>0</v>
      </c>
      <c r="AM192" s="5">
        <v>0</v>
      </c>
      <c r="AN192" s="2" t="s">
        <v>579</v>
      </c>
      <c r="AO192" s="2">
        <v>0</v>
      </c>
    </row>
    <row r="193" spans="1:41">
      <c r="A193" s="2">
        <v>188</v>
      </c>
      <c r="B193" s="2">
        <v>36</v>
      </c>
      <c r="C193" s="1" t="s">
        <v>502</v>
      </c>
      <c r="D193" s="2">
        <v>18</v>
      </c>
      <c r="E193" s="2">
        <v>1</v>
      </c>
      <c r="F193" s="2">
        <v>0</v>
      </c>
      <c r="G193" s="2" t="s">
        <v>541</v>
      </c>
      <c r="H193" s="2">
        <v>4</v>
      </c>
      <c r="I193" s="1" t="s">
        <v>161</v>
      </c>
      <c r="J193" s="1">
        <v>1</v>
      </c>
      <c r="K193" s="2">
        <v>12</v>
      </c>
      <c r="L193" s="3" t="s">
        <v>271</v>
      </c>
      <c r="M193" s="2">
        <v>0</v>
      </c>
      <c r="N193" s="2">
        <v>0</v>
      </c>
      <c r="O193" s="2">
        <v>0</v>
      </c>
      <c r="P193" s="2">
        <v>0</v>
      </c>
      <c r="Q193" s="2">
        <v>13</v>
      </c>
      <c r="R193" s="2">
        <f t="shared" si="11"/>
        <v>187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f t="shared" si="12"/>
        <v>7100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f>MROUND(ROUND(AI192*1.3,0)*(100+10%*AE193)%,30)</f>
        <v>112080</v>
      </c>
      <c r="AJ193" s="2">
        <v>0</v>
      </c>
      <c r="AK193" s="2">
        <v>0</v>
      </c>
      <c r="AL193" s="2">
        <v>0</v>
      </c>
      <c r="AM193" s="5">
        <v>0</v>
      </c>
      <c r="AN193" s="2" t="s">
        <v>579</v>
      </c>
      <c r="AO193" s="2">
        <v>0</v>
      </c>
    </row>
    <row r="194" spans="1:41">
      <c r="A194" s="2">
        <v>189</v>
      </c>
      <c r="B194" s="2">
        <v>36</v>
      </c>
      <c r="C194" s="1" t="s">
        <v>503</v>
      </c>
      <c r="D194" s="2">
        <v>19</v>
      </c>
      <c r="E194" s="2">
        <v>1</v>
      </c>
      <c r="F194" s="2">
        <v>0</v>
      </c>
      <c r="G194" s="2" t="s">
        <v>541</v>
      </c>
      <c r="H194" s="2">
        <v>4</v>
      </c>
      <c r="I194" s="1" t="s">
        <v>162</v>
      </c>
      <c r="J194" s="1">
        <v>1</v>
      </c>
      <c r="K194" s="2">
        <v>13</v>
      </c>
      <c r="L194" s="3" t="s">
        <v>271</v>
      </c>
      <c r="M194" s="2">
        <v>0</v>
      </c>
      <c r="N194" s="2">
        <v>0</v>
      </c>
      <c r="O194" s="2">
        <v>0</v>
      </c>
      <c r="P194" s="2">
        <v>0</v>
      </c>
      <c r="Q194" s="2">
        <v>14</v>
      </c>
      <c r="R194" s="2">
        <f t="shared" si="11"/>
        <v>188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f t="shared" si="12"/>
        <v>10650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f>MROUND(ROUND(AI193*1.3,0)*(100+10%*AE194)%,30)</f>
        <v>145710</v>
      </c>
      <c r="AJ194" s="2">
        <v>0</v>
      </c>
      <c r="AK194" s="2">
        <v>0</v>
      </c>
      <c r="AL194" s="2">
        <v>0</v>
      </c>
      <c r="AM194" s="5">
        <v>0</v>
      </c>
      <c r="AN194" s="2" t="s">
        <v>579</v>
      </c>
      <c r="AO194" s="2">
        <v>0</v>
      </c>
    </row>
    <row r="195" spans="1:41">
      <c r="A195" s="2">
        <v>190</v>
      </c>
      <c r="B195" s="2">
        <v>36</v>
      </c>
      <c r="C195" s="1" t="s">
        <v>504</v>
      </c>
      <c r="D195" s="2">
        <v>20</v>
      </c>
      <c r="E195" s="2">
        <v>1</v>
      </c>
      <c r="F195" s="2">
        <v>0</v>
      </c>
      <c r="G195" s="2" t="s">
        <v>541</v>
      </c>
      <c r="H195" s="2">
        <v>4</v>
      </c>
      <c r="I195" s="1" t="s">
        <v>163</v>
      </c>
      <c r="J195" s="1">
        <v>1</v>
      </c>
      <c r="K195" s="2">
        <v>14</v>
      </c>
      <c r="L195" s="3" t="s">
        <v>271</v>
      </c>
      <c r="M195" s="2">
        <v>0</v>
      </c>
      <c r="N195" s="2">
        <v>0</v>
      </c>
      <c r="O195" s="2">
        <v>0</v>
      </c>
      <c r="P195" s="2">
        <v>0</v>
      </c>
      <c r="Q195" s="2">
        <v>15</v>
      </c>
      <c r="R195" s="2">
        <f t="shared" si="11"/>
        <v>189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f t="shared" si="12"/>
        <v>15980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f>MROUND(ROUND(AI194*1.4,0)*(100+10%*AE195)%,30)</f>
        <v>204000</v>
      </c>
      <c r="AJ195" s="2">
        <v>0</v>
      </c>
      <c r="AK195" s="2">
        <v>0</v>
      </c>
      <c r="AL195" s="2">
        <v>0</v>
      </c>
      <c r="AM195" s="5">
        <v>0</v>
      </c>
      <c r="AN195" s="2" t="s">
        <v>579</v>
      </c>
      <c r="AO195" s="2">
        <v>0</v>
      </c>
    </row>
    <row r="196" spans="1:41">
      <c r="A196" s="2">
        <v>191</v>
      </c>
      <c r="B196" s="2">
        <v>37</v>
      </c>
      <c r="C196" s="1" t="s">
        <v>505</v>
      </c>
      <c r="D196" s="2">
        <v>1</v>
      </c>
      <c r="E196" s="2">
        <v>1</v>
      </c>
      <c r="F196" s="2">
        <v>0</v>
      </c>
      <c r="G196" s="2" t="s">
        <v>541</v>
      </c>
      <c r="H196" s="2">
        <v>6</v>
      </c>
      <c r="I196" s="1" t="s">
        <v>164</v>
      </c>
      <c r="J196" s="1">
        <v>1</v>
      </c>
      <c r="K196" s="2">
        <v>4</v>
      </c>
      <c r="L196" s="3" t="s">
        <v>271</v>
      </c>
      <c r="M196" s="2">
        <v>0</v>
      </c>
      <c r="N196" s="2">
        <v>0</v>
      </c>
      <c r="O196" s="2">
        <v>0</v>
      </c>
      <c r="P196" s="2">
        <v>0</v>
      </c>
      <c r="Q196" s="2">
        <v>5</v>
      </c>
      <c r="R196" s="2">
        <v>0</v>
      </c>
      <c r="S196" s="2">
        <v>0</v>
      </c>
      <c r="T196" s="2">
        <v>2800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2700</v>
      </c>
      <c r="AJ196" s="2">
        <v>0</v>
      </c>
      <c r="AK196" s="2">
        <v>0</v>
      </c>
      <c r="AL196" s="2">
        <v>0</v>
      </c>
      <c r="AM196" s="5">
        <v>0</v>
      </c>
      <c r="AN196" s="2" t="s">
        <v>580</v>
      </c>
      <c r="AO196" s="2">
        <v>0</v>
      </c>
    </row>
    <row r="197" spans="1:41">
      <c r="A197" s="2">
        <v>192</v>
      </c>
      <c r="B197" s="2">
        <v>37</v>
      </c>
      <c r="C197" s="1" t="s">
        <v>506</v>
      </c>
      <c r="D197" s="2">
        <v>2</v>
      </c>
      <c r="E197" s="2">
        <v>1</v>
      </c>
      <c r="F197" s="2">
        <v>0</v>
      </c>
      <c r="G197" s="2" t="s">
        <v>541</v>
      </c>
      <c r="H197" s="2">
        <v>6</v>
      </c>
      <c r="I197" s="1" t="s">
        <v>165</v>
      </c>
      <c r="J197" s="1">
        <v>1</v>
      </c>
      <c r="K197" s="2">
        <v>6</v>
      </c>
      <c r="L197" s="3" t="s">
        <v>271</v>
      </c>
      <c r="M197" s="2">
        <v>0</v>
      </c>
      <c r="N197" s="2">
        <v>0</v>
      </c>
      <c r="O197" s="2">
        <v>0</v>
      </c>
      <c r="P197" s="2">
        <v>0</v>
      </c>
      <c r="Q197" s="2">
        <v>7</v>
      </c>
      <c r="R197" s="2">
        <f>A196</f>
        <v>191</v>
      </c>
      <c r="S197" s="2">
        <v>0</v>
      </c>
      <c r="T197" s="2">
        <v>7500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8100</v>
      </c>
      <c r="AJ197" s="2">
        <v>0</v>
      </c>
      <c r="AK197" s="2">
        <v>0</v>
      </c>
      <c r="AL197" s="2">
        <v>0</v>
      </c>
      <c r="AM197" s="5">
        <v>0</v>
      </c>
      <c r="AN197" s="2" t="s">
        <v>580</v>
      </c>
      <c r="AO197" s="2">
        <v>0</v>
      </c>
    </row>
    <row r="198" spans="1:41">
      <c r="A198" s="2">
        <v>193</v>
      </c>
      <c r="B198" s="2">
        <v>37</v>
      </c>
      <c r="C198" s="1" t="s">
        <v>507</v>
      </c>
      <c r="D198" s="2">
        <v>3</v>
      </c>
      <c r="E198" s="2">
        <v>1</v>
      </c>
      <c r="F198" s="2">
        <v>0</v>
      </c>
      <c r="G198" s="2" t="s">
        <v>541</v>
      </c>
      <c r="H198" s="2">
        <v>6</v>
      </c>
      <c r="I198" s="1" t="s">
        <v>166</v>
      </c>
      <c r="J198" s="1">
        <v>1</v>
      </c>
      <c r="K198" s="2">
        <v>8</v>
      </c>
      <c r="L198" s="3" t="s">
        <v>271</v>
      </c>
      <c r="M198" s="2">
        <v>0</v>
      </c>
      <c r="N198" s="2">
        <v>0</v>
      </c>
      <c r="O198" s="2">
        <v>0</v>
      </c>
      <c r="P198" s="2">
        <v>0</v>
      </c>
      <c r="Q198" s="2">
        <v>9</v>
      </c>
      <c r="R198" s="2">
        <f>A197</f>
        <v>192</v>
      </c>
      <c r="S198" s="2">
        <v>0</v>
      </c>
      <c r="T198" s="2">
        <f>MROUND(ROUND(T197*2.4,0)*(100+10%*Q198)%,30)</f>
        <v>18150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24000</v>
      </c>
      <c r="AJ198" s="2">
        <v>0</v>
      </c>
      <c r="AK198" s="2">
        <v>0</v>
      </c>
      <c r="AL198" s="2">
        <v>0</v>
      </c>
      <c r="AM198" s="5">
        <v>0</v>
      </c>
      <c r="AN198" s="2" t="s">
        <v>580</v>
      </c>
      <c r="AO198" s="2">
        <v>0</v>
      </c>
    </row>
    <row r="199" spans="1:41">
      <c r="A199" s="2">
        <v>194</v>
      </c>
      <c r="B199" s="2">
        <v>37</v>
      </c>
      <c r="C199" s="1" t="s">
        <v>508</v>
      </c>
      <c r="D199" s="2">
        <v>4</v>
      </c>
      <c r="E199" s="2">
        <v>1</v>
      </c>
      <c r="F199" s="2">
        <v>0</v>
      </c>
      <c r="G199" s="2" t="s">
        <v>541</v>
      </c>
      <c r="H199" s="2">
        <v>6</v>
      </c>
      <c r="I199" s="1" t="s">
        <v>167</v>
      </c>
      <c r="J199" s="1">
        <v>1</v>
      </c>
      <c r="K199" s="2">
        <v>10</v>
      </c>
      <c r="L199" s="3" t="s">
        <v>271</v>
      </c>
      <c r="M199" s="2">
        <v>0</v>
      </c>
      <c r="N199" s="2">
        <v>0</v>
      </c>
      <c r="O199" s="2">
        <v>0</v>
      </c>
      <c r="P199" s="2">
        <v>0</v>
      </c>
      <c r="Q199" s="2">
        <v>11</v>
      </c>
      <c r="R199" s="2">
        <f>A198</f>
        <v>193</v>
      </c>
      <c r="S199" s="2">
        <v>0</v>
      </c>
      <c r="T199" s="2">
        <f>MROUND(ROUND(T198*2.4,0)*(100+10%*Q199)%,30)</f>
        <v>44040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f>MROUND(ROUND(AI198*2.4,0)*(100+10%*AE199)%,30)</f>
        <v>57600</v>
      </c>
      <c r="AJ199" s="2">
        <v>0</v>
      </c>
      <c r="AK199" s="2">
        <v>0</v>
      </c>
      <c r="AL199" s="2">
        <v>0</v>
      </c>
      <c r="AM199" s="5">
        <v>0</v>
      </c>
      <c r="AN199" s="2" t="s">
        <v>580</v>
      </c>
      <c r="AO199" s="2">
        <v>0</v>
      </c>
    </row>
    <row r="200" spans="1:41">
      <c r="A200" s="2">
        <v>195</v>
      </c>
      <c r="B200" s="2">
        <v>37</v>
      </c>
      <c r="C200" s="1" t="s">
        <v>509</v>
      </c>
      <c r="D200" s="2">
        <v>5</v>
      </c>
      <c r="E200" s="2">
        <v>1</v>
      </c>
      <c r="F200" s="2">
        <v>0</v>
      </c>
      <c r="G200" s="2" t="s">
        <v>541</v>
      </c>
      <c r="H200" s="2">
        <v>6</v>
      </c>
      <c r="I200" s="1" t="s">
        <v>168</v>
      </c>
      <c r="J200" s="1">
        <v>1</v>
      </c>
      <c r="K200" s="2">
        <v>12</v>
      </c>
      <c r="L200" s="3" t="s">
        <v>271</v>
      </c>
      <c r="M200" s="2">
        <v>0</v>
      </c>
      <c r="N200" s="2">
        <v>0</v>
      </c>
      <c r="O200" s="2">
        <v>0</v>
      </c>
      <c r="P200" s="2">
        <v>0</v>
      </c>
      <c r="Q200" s="2">
        <v>13</v>
      </c>
      <c r="R200" s="2">
        <f>A199</f>
        <v>194</v>
      </c>
      <c r="S200" s="2">
        <v>0</v>
      </c>
      <c r="T200" s="2">
        <f>MROUND(ROUND(T199*2.4,0)*(100+10%*Q200)%,30)</f>
        <v>107070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f>MROUND(ROUND(AI199*2.4,0)*(100+10%*AE200)%,30)</f>
        <v>138240</v>
      </c>
      <c r="AJ200" s="2">
        <v>0</v>
      </c>
      <c r="AK200" s="2">
        <v>0</v>
      </c>
      <c r="AL200" s="2">
        <v>0</v>
      </c>
      <c r="AM200" s="5">
        <v>0</v>
      </c>
      <c r="AN200" s="2" t="s">
        <v>580</v>
      </c>
      <c r="AO200" s="2">
        <v>0</v>
      </c>
    </row>
    <row r="201" spans="1:41">
      <c r="A201" s="2">
        <v>196</v>
      </c>
      <c r="B201" s="2">
        <v>38</v>
      </c>
      <c r="C201" s="1" t="s">
        <v>510</v>
      </c>
      <c r="D201" s="2">
        <v>1</v>
      </c>
      <c r="E201" s="2">
        <v>1</v>
      </c>
      <c r="F201" s="2">
        <v>0</v>
      </c>
      <c r="G201" s="2" t="s">
        <v>541</v>
      </c>
      <c r="H201" s="2">
        <v>6</v>
      </c>
      <c r="I201" s="1" t="s">
        <v>169</v>
      </c>
      <c r="J201" s="1">
        <v>1</v>
      </c>
      <c r="K201" s="2">
        <v>5</v>
      </c>
      <c r="L201" s="3" t="s">
        <v>271</v>
      </c>
      <c r="M201" s="2">
        <v>0</v>
      </c>
      <c r="N201" s="2">
        <v>0</v>
      </c>
      <c r="O201" s="2">
        <v>0</v>
      </c>
      <c r="P201" s="2">
        <v>0</v>
      </c>
      <c r="Q201" s="2">
        <v>6</v>
      </c>
      <c r="R201" s="2">
        <v>0</v>
      </c>
      <c r="S201" s="2">
        <v>0</v>
      </c>
      <c r="T201" s="2">
        <v>3300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3600</v>
      </c>
      <c r="AJ201" s="2">
        <v>0</v>
      </c>
      <c r="AK201" s="2">
        <v>0</v>
      </c>
      <c r="AL201" s="2">
        <v>0</v>
      </c>
      <c r="AM201" s="5">
        <v>0</v>
      </c>
      <c r="AN201" s="2" t="s">
        <v>581</v>
      </c>
      <c r="AO201" s="2">
        <v>0</v>
      </c>
    </row>
    <row r="202" spans="1:41">
      <c r="A202" s="2">
        <v>197</v>
      </c>
      <c r="B202" s="2">
        <v>38</v>
      </c>
      <c r="C202" s="1" t="s">
        <v>511</v>
      </c>
      <c r="D202" s="2">
        <v>2</v>
      </c>
      <c r="E202" s="2">
        <v>1</v>
      </c>
      <c r="F202" s="2">
        <v>0</v>
      </c>
      <c r="G202" s="2" t="s">
        <v>541</v>
      </c>
      <c r="H202" s="2">
        <v>6</v>
      </c>
      <c r="I202" s="1" t="s">
        <v>170</v>
      </c>
      <c r="J202" s="1">
        <v>1</v>
      </c>
      <c r="K202" s="2">
        <v>7</v>
      </c>
      <c r="L202" s="3" t="s">
        <v>271</v>
      </c>
      <c r="M202" s="2">
        <v>0</v>
      </c>
      <c r="N202" s="2">
        <v>0</v>
      </c>
      <c r="O202" s="2">
        <v>0</v>
      </c>
      <c r="P202" s="2">
        <v>0</v>
      </c>
      <c r="Q202" s="2">
        <v>8</v>
      </c>
      <c r="R202" s="2">
        <f>A201</f>
        <v>196</v>
      </c>
      <c r="S202" s="2">
        <v>0</v>
      </c>
      <c r="T202" s="2">
        <v>10000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15000</v>
      </c>
      <c r="AJ202" s="2">
        <v>0</v>
      </c>
      <c r="AK202" s="2">
        <v>0</v>
      </c>
      <c r="AL202" s="2">
        <v>0</v>
      </c>
      <c r="AM202" s="5">
        <v>0</v>
      </c>
      <c r="AN202" s="2" t="s">
        <v>581</v>
      </c>
      <c r="AO202" s="2">
        <v>0</v>
      </c>
    </row>
    <row r="203" spans="1:41">
      <c r="A203" s="2">
        <v>198</v>
      </c>
      <c r="B203" s="2">
        <v>38</v>
      </c>
      <c r="C203" s="1" t="s">
        <v>512</v>
      </c>
      <c r="D203" s="2">
        <v>3</v>
      </c>
      <c r="E203" s="2">
        <v>1</v>
      </c>
      <c r="F203" s="2">
        <v>0</v>
      </c>
      <c r="G203" s="2" t="s">
        <v>541</v>
      </c>
      <c r="H203" s="2">
        <v>6</v>
      </c>
      <c r="I203" s="1" t="s">
        <v>171</v>
      </c>
      <c r="J203" s="1">
        <v>1</v>
      </c>
      <c r="K203" s="2">
        <v>9</v>
      </c>
      <c r="L203" s="3" t="s">
        <v>271</v>
      </c>
      <c r="M203" s="2">
        <v>0</v>
      </c>
      <c r="N203" s="2">
        <v>0</v>
      </c>
      <c r="O203" s="2">
        <v>0</v>
      </c>
      <c r="P203" s="2">
        <v>0</v>
      </c>
      <c r="Q203" s="2">
        <v>10</v>
      </c>
      <c r="R203" s="2">
        <f>A202</f>
        <v>197</v>
      </c>
      <c r="S203" s="2">
        <v>0</v>
      </c>
      <c r="T203" s="2">
        <f>MROUND(ROUND(T202*2.1,0)*(100+10%*Q203)%,30)</f>
        <v>21210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30000</v>
      </c>
      <c r="AJ203" s="2">
        <v>0</v>
      </c>
      <c r="AK203" s="2">
        <v>0</v>
      </c>
      <c r="AL203" s="2">
        <v>0</v>
      </c>
      <c r="AM203" s="5">
        <v>0</v>
      </c>
      <c r="AN203" s="2" t="s">
        <v>581</v>
      </c>
      <c r="AO203" s="2">
        <v>0</v>
      </c>
    </row>
    <row r="204" spans="1:41">
      <c r="A204" s="2">
        <v>199</v>
      </c>
      <c r="B204" s="2">
        <v>38</v>
      </c>
      <c r="C204" s="1" t="s">
        <v>513</v>
      </c>
      <c r="D204" s="2">
        <v>4</v>
      </c>
      <c r="E204" s="2">
        <v>1</v>
      </c>
      <c r="F204" s="2">
        <v>0</v>
      </c>
      <c r="G204" s="2" t="s">
        <v>541</v>
      </c>
      <c r="H204" s="2">
        <v>6</v>
      </c>
      <c r="I204" s="1" t="s">
        <v>172</v>
      </c>
      <c r="J204" s="1">
        <v>1</v>
      </c>
      <c r="K204" s="2">
        <v>11</v>
      </c>
      <c r="L204" s="3" t="s">
        <v>271</v>
      </c>
      <c r="M204" s="2">
        <v>0</v>
      </c>
      <c r="N204" s="2">
        <v>0</v>
      </c>
      <c r="O204" s="2">
        <v>0</v>
      </c>
      <c r="P204" s="2">
        <v>0</v>
      </c>
      <c r="Q204" s="2">
        <v>12</v>
      </c>
      <c r="R204" s="2">
        <f>A203</f>
        <v>198</v>
      </c>
      <c r="S204" s="2">
        <v>0</v>
      </c>
      <c r="T204" s="2">
        <f>MROUND(ROUND(T203*2.1,0)*(100+10%*Q204)%,30)</f>
        <v>45090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f>MROUND(ROUND(AI203*2.1,0)*(100+10%*AE204)%,30)</f>
        <v>63000</v>
      </c>
      <c r="AJ204" s="2">
        <v>0</v>
      </c>
      <c r="AK204" s="2">
        <v>0</v>
      </c>
      <c r="AL204" s="2">
        <v>0</v>
      </c>
      <c r="AM204" s="5">
        <v>0</v>
      </c>
      <c r="AN204" s="2" t="s">
        <v>581</v>
      </c>
      <c r="AO204" s="2">
        <v>0</v>
      </c>
    </row>
    <row r="205" spans="1:41">
      <c r="A205" s="2">
        <v>200</v>
      </c>
      <c r="B205" s="2">
        <v>38</v>
      </c>
      <c r="C205" s="1" t="s">
        <v>514</v>
      </c>
      <c r="D205" s="2">
        <v>5</v>
      </c>
      <c r="E205" s="2">
        <v>1</v>
      </c>
      <c r="F205" s="2">
        <v>0</v>
      </c>
      <c r="G205" s="2" t="s">
        <v>541</v>
      </c>
      <c r="H205" s="2">
        <v>6</v>
      </c>
      <c r="I205" s="1" t="s">
        <v>173</v>
      </c>
      <c r="J205" s="1">
        <v>1</v>
      </c>
      <c r="K205" s="2">
        <v>13</v>
      </c>
      <c r="L205" s="3" t="s">
        <v>271</v>
      </c>
      <c r="M205" s="2">
        <v>0</v>
      </c>
      <c r="N205" s="2">
        <v>0</v>
      </c>
      <c r="O205" s="2">
        <v>0</v>
      </c>
      <c r="P205" s="2">
        <v>0</v>
      </c>
      <c r="Q205" s="2">
        <v>14</v>
      </c>
      <c r="R205" s="2">
        <f>A204</f>
        <v>199</v>
      </c>
      <c r="S205" s="2">
        <v>0</v>
      </c>
      <c r="T205" s="2">
        <f>MROUND(ROUND(T204*3,0)*(100+10%*Q205)%,30)</f>
        <v>137160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f>MROUND(ROUND(AI204*2.1,0)*(100+10%*AE205)%,30)</f>
        <v>132300</v>
      </c>
      <c r="AJ205" s="2">
        <v>0</v>
      </c>
      <c r="AK205" s="2">
        <v>0</v>
      </c>
      <c r="AL205" s="2">
        <v>0</v>
      </c>
      <c r="AM205" s="5">
        <v>0</v>
      </c>
      <c r="AN205" s="2" t="s">
        <v>581</v>
      </c>
      <c r="AO205" s="2">
        <v>0</v>
      </c>
    </row>
    <row r="206" spans="1:41">
      <c r="A206" s="2">
        <v>201</v>
      </c>
      <c r="B206" s="2">
        <v>39</v>
      </c>
      <c r="C206" s="1" t="s">
        <v>515</v>
      </c>
      <c r="D206" s="2">
        <v>1</v>
      </c>
      <c r="E206" s="2">
        <v>1</v>
      </c>
      <c r="F206" s="2">
        <v>0</v>
      </c>
      <c r="G206" s="2" t="s">
        <v>541</v>
      </c>
      <c r="H206" s="2">
        <v>6</v>
      </c>
      <c r="I206" s="1" t="s">
        <v>291</v>
      </c>
      <c r="J206" s="1">
        <v>1</v>
      </c>
      <c r="K206" s="2">
        <v>0</v>
      </c>
      <c r="L206" s="3" t="s">
        <v>271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5">
        <v>0</v>
      </c>
      <c r="AN206" s="2" t="s">
        <v>582</v>
      </c>
      <c r="AO206" s="2">
        <v>0</v>
      </c>
    </row>
    <row r="207" spans="1:41">
      <c r="A207" s="2">
        <v>202</v>
      </c>
      <c r="B207" s="2">
        <v>39</v>
      </c>
      <c r="C207" s="1" t="s">
        <v>516</v>
      </c>
      <c r="D207" s="2">
        <v>1</v>
      </c>
      <c r="E207" s="2">
        <v>1</v>
      </c>
      <c r="F207" s="2">
        <v>0</v>
      </c>
      <c r="G207" s="2" t="s">
        <v>541</v>
      </c>
      <c r="H207" s="2">
        <v>6</v>
      </c>
      <c r="I207" s="1" t="s">
        <v>192</v>
      </c>
      <c r="J207" s="1">
        <v>1</v>
      </c>
      <c r="K207" s="2">
        <v>0</v>
      </c>
      <c r="L207" s="3" t="s">
        <v>271</v>
      </c>
      <c r="M207" s="2">
        <v>0</v>
      </c>
      <c r="N207" s="2">
        <v>0</v>
      </c>
      <c r="O207" s="2">
        <v>0</v>
      </c>
      <c r="P207" s="2">
        <v>0</v>
      </c>
      <c r="Q207" s="2">
        <v>1</v>
      </c>
      <c r="R207" s="2">
        <f>A206</f>
        <v>201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10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20</v>
      </c>
      <c r="AJ207" s="2">
        <v>0</v>
      </c>
      <c r="AK207" s="2">
        <v>0</v>
      </c>
      <c r="AL207" s="2">
        <v>0</v>
      </c>
      <c r="AM207" s="5">
        <v>0</v>
      </c>
      <c r="AN207" s="2" t="s">
        <v>582</v>
      </c>
      <c r="AO207" s="2">
        <v>0</v>
      </c>
    </row>
    <row r="208" spans="1:41">
      <c r="A208" s="2">
        <v>203</v>
      </c>
      <c r="B208" s="2">
        <v>39</v>
      </c>
      <c r="C208" s="1" t="s">
        <v>517</v>
      </c>
      <c r="D208" s="2">
        <v>1</v>
      </c>
      <c r="E208" s="2">
        <v>1</v>
      </c>
      <c r="F208" s="2">
        <v>0</v>
      </c>
      <c r="G208" s="2" t="s">
        <v>541</v>
      </c>
      <c r="H208" s="2">
        <v>6</v>
      </c>
      <c r="I208" s="1" t="s">
        <v>193</v>
      </c>
      <c r="J208" s="1">
        <v>1</v>
      </c>
      <c r="K208" s="2">
        <v>0</v>
      </c>
      <c r="L208" s="3" t="s">
        <v>271</v>
      </c>
      <c r="M208" s="2">
        <v>0</v>
      </c>
      <c r="N208" s="2">
        <v>0</v>
      </c>
      <c r="O208" s="2">
        <v>0</v>
      </c>
      <c r="P208" s="2">
        <v>0</v>
      </c>
      <c r="Q208" s="2">
        <v>1</v>
      </c>
      <c r="R208" s="2">
        <f>A207</f>
        <v>202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350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20</v>
      </c>
      <c r="AJ208" s="2">
        <v>0</v>
      </c>
      <c r="AK208" s="2">
        <v>0</v>
      </c>
      <c r="AL208" s="2">
        <v>0</v>
      </c>
      <c r="AM208" s="5">
        <v>0</v>
      </c>
      <c r="AN208" s="2" t="s">
        <v>582</v>
      </c>
      <c r="AO208" s="2">
        <v>0</v>
      </c>
    </row>
    <row r="209" spans="1:41">
      <c r="A209" s="2">
        <v>204</v>
      </c>
      <c r="B209" s="2">
        <v>39</v>
      </c>
      <c r="C209" s="1" t="s">
        <v>518</v>
      </c>
      <c r="D209" s="2">
        <v>1</v>
      </c>
      <c r="E209" s="2">
        <v>1</v>
      </c>
      <c r="F209" s="2">
        <v>0</v>
      </c>
      <c r="G209" s="2" t="s">
        <v>541</v>
      </c>
      <c r="H209" s="2">
        <v>6</v>
      </c>
      <c r="I209" s="1" t="s">
        <v>194</v>
      </c>
      <c r="J209" s="1">
        <v>1</v>
      </c>
      <c r="K209" s="2">
        <v>0</v>
      </c>
      <c r="L209" s="3" t="s">
        <v>271</v>
      </c>
      <c r="M209" s="2">
        <v>0</v>
      </c>
      <c r="N209" s="2">
        <v>0</v>
      </c>
      <c r="O209" s="2">
        <v>0</v>
      </c>
      <c r="P209" s="2">
        <v>0</v>
      </c>
      <c r="Q209" s="2">
        <v>1</v>
      </c>
      <c r="R209" s="2">
        <f>A208</f>
        <v>203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800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20</v>
      </c>
      <c r="AJ209" s="2">
        <v>0</v>
      </c>
      <c r="AK209" s="2">
        <v>0</v>
      </c>
      <c r="AL209" s="2">
        <v>0</v>
      </c>
      <c r="AM209" s="5">
        <v>0</v>
      </c>
      <c r="AN209" s="2" t="s">
        <v>582</v>
      </c>
      <c r="AO209" s="2">
        <v>0</v>
      </c>
    </row>
    <row r="210" spans="1:41">
      <c r="A210" s="2">
        <v>205</v>
      </c>
      <c r="B210" s="2">
        <v>39</v>
      </c>
      <c r="C210" s="1" t="s">
        <v>519</v>
      </c>
      <c r="D210" s="2">
        <v>1</v>
      </c>
      <c r="E210" s="2">
        <v>1</v>
      </c>
      <c r="F210" s="2">
        <v>0</v>
      </c>
      <c r="G210" s="2" t="s">
        <v>541</v>
      </c>
      <c r="H210" s="2">
        <v>6</v>
      </c>
      <c r="I210" s="1" t="s">
        <v>195</v>
      </c>
      <c r="J210" s="1">
        <v>1</v>
      </c>
      <c r="K210" s="2">
        <v>0</v>
      </c>
      <c r="L210" s="3" t="s">
        <v>271</v>
      </c>
      <c r="M210" s="2">
        <v>0</v>
      </c>
      <c r="N210" s="2">
        <v>0</v>
      </c>
      <c r="O210" s="2">
        <v>0</v>
      </c>
      <c r="P210" s="2">
        <v>0</v>
      </c>
      <c r="Q210" s="2">
        <v>1</v>
      </c>
      <c r="R210" s="2">
        <f>A209</f>
        <v>204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1600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20</v>
      </c>
      <c r="AJ210" s="2">
        <v>0</v>
      </c>
      <c r="AK210" s="2">
        <v>0</v>
      </c>
      <c r="AL210" s="2">
        <v>0</v>
      </c>
      <c r="AM210" s="5">
        <v>0</v>
      </c>
      <c r="AN210" s="2" t="s">
        <v>582</v>
      </c>
      <c r="AO210" s="2">
        <v>0</v>
      </c>
    </row>
    <row r="211" spans="1:41">
      <c r="A211" s="2">
        <v>206</v>
      </c>
      <c r="B211" s="2">
        <v>40</v>
      </c>
      <c r="C211" s="1" t="s">
        <v>520</v>
      </c>
      <c r="D211" s="2">
        <v>1</v>
      </c>
      <c r="E211" s="2">
        <v>1</v>
      </c>
      <c r="F211" s="2">
        <v>0</v>
      </c>
      <c r="G211" s="2" t="s">
        <v>541</v>
      </c>
      <c r="H211" s="2">
        <v>6</v>
      </c>
      <c r="I211" s="1" t="s">
        <v>297</v>
      </c>
      <c r="J211" s="1">
        <v>1</v>
      </c>
      <c r="K211" s="2">
        <v>0</v>
      </c>
      <c r="L211" s="3" t="s">
        <v>271</v>
      </c>
      <c r="M211" s="2">
        <v>0</v>
      </c>
      <c r="N211" s="2">
        <v>0</v>
      </c>
      <c r="O211" s="2">
        <v>0</v>
      </c>
      <c r="P211" s="2">
        <v>0</v>
      </c>
      <c r="Q211" s="2">
        <v>1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3600</v>
      </c>
      <c r="AJ211" s="2">
        <v>0</v>
      </c>
      <c r="AK211" s="2">
        <v>0</v>
      </c>
      <c r="AL211" s="2">
        <v>0</v>
      </c>
      <c r="AM211" s="5">
        <v>0</v>
      </c>
      <c r="AN211" s="2" t="s">
        <v>583</v>
      </c>
      <c r="AO211" s="2">
        <v>0</v>
      </c>
    </row>
    <row r="212" spans="1:41">
      <c r="A212" s="2">
        <v>207</v>
      </c>
      <c r="B212" s="2">
        <v>41</v>
      </c>
      <c r="C212" s="1" t="s">
        <v>521</v>
      </c>
      <c r="D212" s="2">
        <v>1</v>
      </c>
      <c r="E212" s="2">
        <v>1</v>
      </c>
      <c r="F212" s="2">
        <v>0</v>
      </c>
      <c r="G212" s="2" t="s">
        <v>541</v>
      </c>
      <c r="H212" s="2">
        <v>6</v>
      </c>
      <c r="I212" s="1" t="s">
        <v>286</v>
      </c>
      <c r="J212" s="1">
        <v>6</v>
      </c>
      <c r="K212" s="2">
        <v>0</v>
      </c>
      <c r="L212" s="3" t="s">
        <v>522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 t="s">
        <v>584</v>
      </c>
      <c r="AO212" s="2">
        <v>0</v>
      </c>
    </row>
    <row r="213" spans="1:41">
      <c r="A213" s="2">
        <v>208</v>
      </c>
      <c r="B213" s="2">
        <v>42</v>
      </c>
      <c r="C213" s="1" t="s">
        <v>523</v>
      </c>
      <c r="D213" s="2">
        <v>1</v>
      </c>
      <c r="E213" s="2">
        <v>1</v>
      </c>
      <c r="F213" s="2">
        <v>50</v>
      </c>
      <c r="G213" s="2" t="s">
        <v>541</v>
      </c>
      <c r="H213" s="2">
        <v>5</v>
      </c>
      <c r="I213" s="1" t="s">
        <v>295</v>
      </c>
      <c r="J213" s="1">
        <v>5</v>
      </c>
      <c r="K213" s="2">
        <v>0</v>
      </c>
      <c r="L213" s="3" t="s">
        <v>271</v>
      </c>
      <c r="M213" s="9" t="s">
        <v>277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600000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5">
        <v>0</v>
      </c>
      <c r="AN213" s="2" t="s">
        <v>585</v>
      </c>
      <c r="AO213" s="2">
        <v>0</v>
      </c>
    </row>
    <row r="214" spans="1:41">
      <c r="A214" s="2">
        <v>209</v>
      </c>
      <c r="B214" s="2">
        <v>43</v>
      </c>
      <c r="C214" s="1" t="s">
        <v>524</v>
      </c>
      <c r="D214" s="2">
        <v>1</v>
      </c>
      <c r="E214" s="2">
        <v>1</v>
      </c>
      <c r="F214" s="2">
        <v>25</v>
      </c>
      <c r="G214" s="2" t="s">
        <v>541</v>
      </c>
      <c r="H214" s="2">
        <v>5</v>
      </c>
      <c r="I214" s="1" t="s">
        <v>292</v>
      </c>
      <c r="J214" s="1">
        <v>5</v>
      </c>
      <c r="K214" s="2">
        <v>0</v>
      </c>
      <c r="L214" s="3" t="s">
        <v>271</v>
      </c>
      <c r="M214" s="9" t="s">
        <v>275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500000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5">
        <v>0</v>
      </c>
      <c r="AN214" s="2" t="s">
        <v>586</v>
      </c>
      <c r="AO214" s="2">
        <v>0</v>
      </c>
    </row>
    <row r="215" spans="1:41">
      <c r="A215" s="2">
        <v>210</v>
      </c>
      <c r="B215" s="2">
        <v>44</v>
      </c>
      <c r="C215" s="1" t="s">
        <v>525</v>
      </c>
      <c r="D215" s="2">
        <v>1</v>
      </c>
      <c r="E215" s="2">
        <v>1</v>
      </c>
      <c r="F215" s="2">
        <v>25</v>
      </c>
      <c r="G215" s="2" t="s">
        <v>541</v>
      </c>
      <c r="H215" s="2">
        <v>5</v>
      </c>
      <c r="I215" s="1" t="s">
        <v>526</v>
      </c>
      <c r="J215" s="1">
        <v>5</v>
      </c>
      <c r="K215" s="2">
        <v>0</v>
      </c>
      <c r="L215" s="3" t="s">
        <v>271</v>
      </c>
      <c r="M215" s="9" t="s">
        <v>277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100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5">
        <v>0</v>
      </c>
      <c r="AN215" s="2" t="s">
        <v>587</v>
      </c>
      <c r="AO215" s="2">
        <v>0</v>
      </c>
    </row>
    <row r="216" spans="1:41">
      <c r="A216" s="2">
        <v>211</v>
      </c>
      <c r="B216" s="2">
        <v>45</v>
      </c>
      <c r="C216" s="1" t="s">
        <v>527</v>
      </c>
      <c r="D216" s="2">
        <v>1</v>
      </c>
      <c r="E216" s="2">
        <v>1</v>
      </c>
      <c r="F216" s="2">
        <v>50</v>
      </c>
      <c r="G216" s="2" t="s">
        <v>541</v>
      </c>
      <c r="H216" s="2">
        <v>5</v>
      </c>
      <c r="I216" s="1" t="s">
        <v>293</v>
      </c>
      <c r="J216" s="1">
        <v>5</v>
      </c>
      <c r="K216" s="2">
        <v>0</v>
      </c>
      <c r="L216" s="3" t="s">
        <v>271</v>
      </c>
      <c r="M216" s="9" t="s">
        <v>277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150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5">
        <v>0</v>
      </c>
      <c r="AN216" s="2" t="s">
        <v>588</v>
      </c>
      <c r="AO216" s="2">
        <v>0</v>
      </c>
    </row>
    <row r="217" spans="1:41">
      <c r="A217" s="2">
        <v>212</v>
      </c>
      <c r="B217" s="2">
        <v>46</v>
      </c>
      <c r="C217" s="1" t="s">
        <v>528</v>
      </c>
      <c r="D217" s="2">
        <v>1</v>
      </c>
      <c r="E217" s="2">
        <v>1</v>
      </c>
      <c r="F217" s="2">
        <v>50</v>
      </c>
      <c r="G217" s="2" t="s">
        <v>541</v>
      </c>
      <c r="H217" s="2">
        <v>5</v>
      </c>
      <c r="I217" s="1" t="s">
        <v>296</v>
      </c>
      <c r="J217" s="1">
        <v>5</v>
      </c>
      <c r="K217" s="2">
        <v>0</v>
      </c>
      <c r="L217" s="3" t="s">
        <v>271</v>
      </c>
      <c r="M217" s="9" t="s">
        <v>278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250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5">
        <v>0</v>
      </c>
      <c r="AN217" s="2" t="s">
        <v>589</v>
      </c>
      <c r="AO217" s="2">
        <v>0</v>
      </c>
    </row>
    <row r="218" spans="1:41">
      <c r="A218" s="2">
        <v>213</v>
      </c>
      <c r="B218" s="2">
        <v>47</v>
      </c>
      <c r="C218" s="1" t="s">
        <v>529</v>
      </c>
      <c r="D218" s="2">
        <v>1</v>
      </c>
      <c r="E218" s="2">
        <v>1</v>
      </c>
      <c r="F218" s="2">
        <v>60</v>
      </c>
      <c r="G218" s="2" t="s">
        <v>541</v>
      </c>
      <c r="H218" s="2">
        <v>5</v>
      </c>
      <c r="I218" s="1" t="s">
        <v>294</v>
      </c>
      <c r="J218" s="1">
        <v>5</v>
      </c>
      <c r="K218" s="2">
        <v>0</v>
      </c>
      <c r="L218" s="3" t="s">
        <v>271</v>
      </c>
      <c r="M218" s="9" t="s">
        <v>279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300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5">
        <v>0</v>
      </c>
      <c r="AN218" s="2" t="s">
        <v>590</v>
      </c>
      <c r="AO218" s="2">
        <v>0</v>
      </c>
    </row>
    <row r="219" spans="1:41">
      <c r="A219" s="2">
        <v>214</v>
      </c>
      <c r="B219" s="2">
        <v>48</v>
      </c>
      <c r="C219" s="1" t="s">
        <v>530</v>
      </c>
      <c r="D219" s="2">
        <v>1</v>
      </c>
      <c r="E219" s="2">
        <v>1</v>
      </c>
      <c r="F219" s="2">
        <v>30</v>
      </c>
      <c r="G219" s="2" t="s">
        <v>541</v>
      </c>
      <c r="H219" s="2">
        <v>5</v>
      </c>
      <c r="I219" s="1" t="s">
        <v>531</v>
      </c>
      <c r="J219" s="1">
        <v>5</v>
      </c>
      <c r="K219" s="2">
        <v>0</v>
      </c>
      <c r="L219" s="3" t="s">
        <v>271</v>
      </c>
      <c r="M219" s="9" t="s">
        <v>278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500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5">
        <v>0</v>
      </c>
      <c r="AN219" s="2" t="s">
        <v>591</v>
      </c>
      <c r="AO219" s="2">
        <v>0</v>
      </c>
    </row>
    <row r="220" spans="1:41">
      <c r="A220" s="2">
        <v>215</v>
      </c>
      <c r="B220" s="2">
        <v>49</v>
      </c>
      <c r="C220" s="1" t="s">
        <v>532</v>
      </c>
      <c r="D220" s="2">
        <v>1</v>
      </c>
      <c r="E220" s="2">
        <v>10</v>
      </c>
      <c r="F220" s="2">
        <v>0</v>
      </c>
      <c r="G220" s="2" t="s">
        <v>541</v>
      </c>
      <c r="H220" s="2">
        <v>8</v>
      </c>
      <c r="I220" s="1" t="s">
        <v>298</v>
      </c>
      <c r="J220" s="1">
        <v>4</v>
      </c>
      <c r="K220" s="2">
        <v>0</v>
      </c>
      <c r="L220" s="3" t="s">
        <v>285</v>
      </c>
      <c r="M220" s="9" t="s">
        <v>277</v>
      </c>
      <c r="N220" s="2">
        <v>0</v>
      </c>
      <c r="O220" s="7">
        <v>0.05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</row>
    <row r="221" spans="1:41">
      <c r="A221" s="2">
        <v>216</v>
      </c>
      <c r="B221" s="2">
        <v>50</v>
      </c>
      <c r="C221" s="1" t="s">
        <v>533</v>
      </c>
      <c r="D221" s="2">
        <v>1</v>
      </c>
      <c r="E221" s="2">
        <v>10</v>
      </c>
      <c r="F221" s="2">
        <v>0</v>
      </c>
      <c r="G221" s="2" t="s">
        <v>541</v>
      </c>
      <c r="H221" s="2">
        <v>8</v>
      </c>
      <c r="I221" s="1" t="s">
        <v>299</v>
      </c>
      <c r="J221" s="1">
        <v>4</v>
      </c>
      <c r="K221" s="2">
        <v>2</v>
      </c>
      <c r="L221" s="3" t="s">
        <v>285</v>
      </c>
      <c r="M221" s="9" t="s">
        <v>277</v>
      </c>
      <c r="N221" s="2">
        <v>0</v>
      </c>
      <c r="O221" s="7">
        <v>0.03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</row>
    <row r="222" spans="1:41">
      <c r="A222" s="2">
        <v>217</v>
      </c>
      <c r="B222" s="2">
        <v>51</v>
      </c>
      <c r="C222" s="1" t="s">
        <v>534</v>
      </c>
      <c r="D222" s="2">
        <v>1</v>
      </c>
      <c r="E222" s="2">
        <v>10</v>
      </c>
      <c r="F222" s="2">
        <v>0</v>
      </c>
      <c r="G222" s="2" t="s">
        <v>541</v>
      </c>
      <c r="H222" s="2">
        <v>8</v>
      </c>
      <c r="I222" s="1" t="s">
        <v>300</v>
      </c>
      <c r="J222" s="1">
        <v>4</v>
      </c>
      <c r="K222" s="2">
        <v>3</v>
      </c>
      <c r="L222" s="3" t="s">
        <v>285</v>
      </c>
      <c r="M222" s="9" t="s">
        <v>277</v>
      </c>
      <c r="N222" s="2">
        <v>0</v>
      </c>
      <c r="O222" s="7">
        <v>0.05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</row>
  </sheetData>
  <phoneticPr fontId="1" type="noConversion"/>
  <conditionalFormatting sqref="A1:M2 D220:L222 A4:M5 A6:B222 D6:M219 G7:G222 K208:K220">
    <cfRule type="expression" dxfId="7" priority="8">
      <formula>LEN(TRIM(A1))=0</formula>
    </cfRule>
  </conditionalFormatting>
  <conditionalFormatting sqref="A15:B16">
    <cfRule type="expression" dxfId="6" priority="6">
      <formula>LEN(TRIM(A15))=0</formula>
    </cfRule>
    <cfRule type="expression" priority="7">
      <formula>LEN(TRIM(A15))=0</formula>
    </cfRule>
  </conditionalFormatting>
  <conditionalFormatting sqref="AN6:AN219">
    <cfRule type="expression" dxfId="5" priority="5">
      <formula>LEN(TRIM(AN6))=0</formula>
    </cfRule>
  </conditionalFormatting>
  <conditionalFormatting sqref="AN15:AN16">
    <cfRule type="expression" dxfId="4" priority="3">
      <formula>LEN(TRIM(AN15))=0</formula>
    </cfRule>
    <cfRule type="expression" priority="4">
      <formula>LEN(TRIM(AN15))=0</formula>
    </cfRule>
  </conditionalFormatting>
  <conditionalFormatting sqref="M220:M222">
    <cfRule type="expression" dxfId="3" priority="2">
      <formula>LEN(TRIM(M220))=0</formula>
    </cfRule>
  </conditionalFormatting>
  <conditionalFormatting sqref="C6:C222">
    <cfRule type="expression" dxfId="2" priority="1">
      <formula>LEN(TRIM(C6))=0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C17" sqref="C17"/>
    </sheetView>
  </sheetViews>
  <sheetFormatPr defaultRowHeight="13.5"/>
  <cols>
    <col min="2" max="2" width="14.375" customWidth="1"/>
    <col min="3" max="4" width="18" customWidth="1"/>
  </cols>
  <sheetData>
    <row r="1" spans="1:5">
      <c r="A1" t="s">
        <v>602</v>
      </c>
      <c r="B1" s="2" t="s">
        <v>595</v>
      </c>
      <c r="C1" t="s">
        <v>593</v>
      </c>
      <c r="D1" t="s">
        <v>608</v>
      </c>
      <c r="E1" t="s">
        <v>597</v>
      </c>
    </row>
    <row r="2" spans="1:5">
      <c r="A2" t="s">
        <v>603</v>
      </c>
      <c r="B2" s="2" t="s">
        <v>284</v>
      </c>
      <c r="C2" t="s">
        <v>281</v>
      </c>
      <c r="D2" t="s">
        <v>603</v>
      </c>
      <c r="E2" t="s">
        <v>281</v>
      </c>
    </row>
    <row r="3" spans="1:5">
      <c r="A3" t="s">
        <v>604</v>
      </c>
      <c r="B3" s="2" t="s">
        <v>236</v>
      </c>
      <c r="C3" t="s">
        <v>282</v>
      </c>
      <c r="D3" t="s">
        <v>604</v>
      </c>
      <c r="E3" t="s">
        <v>282</v>
      </c>
    </row>
    <row r="4" spans="1:5">
      <c r="A4" t="s">
        <v>605</v>
      </c>
      <c r="B4" s="2" t="s">
        <v>596</v>
      </c>
      <c r="C4" t="s">
        <v>594</v>
      </c>
      <c r="D4" t="s">
        <v>609</v>
      </c>
      <c r="E4" t="s">
        <v>598</v>
      </c>
    </row>
    <row r="5" spans="1:5">
      <c r="A5" t="s">
        <v>606</v>
      </c>
      <c r="B5" s="2">
        <v>0</v>
      </c>
      <c r="C5" t="s">
        <v>599</v>
      </c>
      <c r="D5" t="s">
        <v>600</v>
      </c>
      <c r="E5" t="s">
        <v>599</v>
      </c>
    </row>
    <row r="6" spans="1:5">
      <c r="A6">
        <v>1</v>
      </c>
      <c r="B6" s="2" t="s">
        <v>610</v>
      </c>
      <c r="C6">
        <v>1000</v>
      </c>
      <c r="D6">
        <v>1000</v>
      </c>
      <c r="E6">
        <v>100</v>
      </c>
    </row>
  </sheetData>
  <phoneticPr fontId="1" type="noConversion"/>
  <conditionalFormatting sqref="B1:B2 B4:B6">
    <cfRule type="expression" dxfId="0" priority="1">
      <formula>LEN(TRIM(B1))=0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建筑表_3_building</vt:lpstr>
      <vt:lpstr>新角色属性表_3_newRoleAttr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2015-06-25T09:03:37Z</dcterms:modified>
</cp:coreProperties>
</file>