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0" windowHeight="13170" activeTab="1"/>
  </bookViews>
  <sheets>
    <sheet name="建筑表_3_building" sheetId="1" r:id="rId1"/>
    <sheet name="新角色属性表_3_newRoleAttr" sheetId="2" r:id="rId2"/>
    <sheet name="勿删_1_delete" sheetId="3" r:id="rId3"/>
    <sheet name="中文建筑-勿删_1_notDelete" sheetId="4" r:id="rId4"/>
  </sheets>
  <definedNames>
    <definedName name="_xlnm._FilterDatabase" localSheetId="2" hidden="1">勿删_1_delete!$A$1:$AC$223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2" i="1"/>
  <c r="W83" s="1"/>
  <c r="X8"/>
  <c r="X9"/>
  <c r="X10"/>
  <c r="X11"/>
  <c r="X12"/>
  <c r="X13"/>
  <c r="X14"/>
  <c r="X15"/>
  <c r="X16"/>
  <c r="X17"/>
  <c r="X18"/>
  <c r="X19"/>
  <c r="X20"/>
  <c r="X21"/>
  <c r="X22"/>
  <c r="X23"/>
  <c r="X28"/>
  <c r="X33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8"/>
  <c r="X71"/>
  <c r="X73"/>
  <c r="X81"/>
  <c r="X86"/>
  <c r="X91"/>
  <c r="X96"/>
  <c r="X101"/>
  <c r="X106"/>
  <c r="X111"/>
  <c r="X116"/>
  <c r="X121"/>
  <c r="X124"/>
  <c r="X129"/>
  <c r="X134"/>
  <c r="X139"/>
  <c r="X144"/>
  <c r="X149"/>
  <c r="X154"/>
  <c r="X155"/>
  <c r="X160"/>
  <c r="X165"/>
  <c r="X170"/>
  <c r="X171"/>
  <c r="X172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6"/>
  <c r="X231"/>
  <c r="X236"/>
  <c r="X241"/>
  <c r="X246"/>
  <c r="X251"/>
  <c r="X254"/>
  <c r="X255"/>
  <c r="X256"/>
  <c r="X257"/>
  <c r="X258"/>
  <c r="X259"/>
  <c r="X260"/>
  <c r="X261"/>
  <c r="X262"/>
  <c r="X263"/>
  <c r="X264"/>
  <c r="X7"/>
  <c r="W252"/>
  <c r="W253" s="1"/>
  <c r="X253" s="1"/>
  <c r="W247"/>
  <c r="W248" s="1"/>
  <c r="W249" s="1"/>
  <c r="W250" s="1"/>
  <c r="X250" s="1"/>
  <c r="W242"/>
  <c r="W243" s="1"/>
  <c r="W244" s="1"/>
  <c r="W245" s="1"/>
  <c r="X245" s="1"/>
  <c r="W237"/>
  <c r="W238" s="1"/>
  <c r="W239" s="1"/>
  <c r="W240" s="1"/>
  <c r="X240" s="1"/>
  <c r="W232"/>
  <c r="W233" s="1"/>
  <c r="W234" s="1"/>
  <c r="W235" s="1"/>
  <c r="X235" s="1"/>
  <c r="W227"/>
  <c r="W228" s="1"/>
  <c r="W229" s="1"/>
  <c r="W230" s="1"/>
  <c r="X230" s="1"/>
  <c r="W222"/>
  <c r="W223" s="1"/>
  <c r="W224" s="1"/>
  <c r="W225" s="1"/>
  <c r="X225" s="1"/>
  <c r="W173"/>
  <c r="W174" s="1"/>
  <c r="W175" s="1"/>
  <c r="W176" s="1"/>
  <c r="X176" s="1"/>
  <c r="W166"/>
  <c r="W167" s="1"/>
  <c r="W168" s="1"/>
  <c r="W169" s="1"/>
  <c r="X169" s="1"/>
  <c r="W161"/>
  <c r="W162" s="1"/>
  <c r="W163" s="1"/>
  <c r="W164" s="1"/>
  <c r="X164" s="1"/>
  <c r="W156"/>
  <c r="W157" s="1"/>
  <c r="W158" s="1"/>
  <c r="W159" s="1"/>
  <c r="X159" s="1"/>
  <c r="W150"/>
  <c r="W151" s="1"/>
  <c r="W152" s="1"/>
  <c r="W153" s="1"/>
  <c r="X153" s="1"/>
  <c r="W145"/>
  <c r="W146" s="1"/>
  <c r="W147" s="1"/>
  <c r="W148" s="1"/>
  <c r="X148" s="1"/>
  <c r="W140"/>
  <c r="W141" s="1"/>
  <c r="W142" s="1"/>
  <c r="W143" s="1"/>
  <c r="X143" s="1"/>
  <c r="W135"/>
  <c r="W136" s="1"/>
  <c r="W137" s="1"/>
  <c r="W138" s="1"/>
  <c r="X138" s="1"/>
  <c r="W130"/>
  <c r="W131" s="1"/>
  <c r="W132" s="1"/>
  <c r="W133" s="1"/>
  <c r="X133" s="1"/>
  <c r="W125"/>
  <c r="W126" s="1"/>
  <c r="W127" s="1"/>
  <c r="W128" s="1"/>
  <c r="X128" s="1"/>
  <c r="W122"/>
  <c r="X122" s="1"/>
  <c r="W117"/>
  <c r="W118" s="1"/>
  <c r="W112"/>
  <c r="X112" s="1"/>
  <c r="W108"/>
  <c r="W109" s="1"/>
  <c r="W110" s="1"/>
  <c r="X110" s="1"/>
  <c r="W107"/>
  <c r="X107" s="1"/>
  <c r="W102"/>
  <c r="X102" s="1"/>
  <c r="W98"/>
  <c r="W99" s="1"/>
  <c r="W100" s="1"/>
  <c r="X100" s="1"/>
  <c r="W97"/>
  <c r="X97" s="1"/>
  <c r="W92"/>
  <c r="X92" s="1"/>
  <c r="W88"/>
  <c r="W89" s="1"/>
  <c r="W90" s="1"/>
  <c r="X90" s="1"/>
  <c r="W87"/>
  <c r="X87" s="1"/>
  <c r="W74"/>
  <c r="W75" s="1"/>
  <c r="W76" s="1"/>
  <c r="W77" s="1"/>
  <c r="W78" s="1"/>
  <c r="W79" s="1"/>
  <c r="W80" s="1"/>
  <c r="X80" s="1"/>
  <c r="W69"/>
  <c r="W70" s="1"/>
  <c r="W71" s="1"/>
  <c r="W72" s="1"/>
  <c r="X72" s="1"/>
  <c r="W64"/>
  <c r="W65" s="1"/>
  <c r="W66" s="1"/>
  <c r="W67" s="1"/>
  <c r="X67" s="1"/>
  <c r="W34"/>
  <c r="W35" s="1"/>
  <c r="W36" s="1"/>
  <c r="W37" s="1"/>
  <c r="X37" s="1"/>
  <c r="W29"/>
  <c r="W30" s="1"/>
  <c r="W31" s="1"/>
  <c r="W32" s="1"/>
  <c r="X32" s="1"/>
  <c r="W24"/>
  <c r="W25" s="1"/>
  <c r="W26" s="1"/>
  <c r="W27" s="1"/>
  <c r="X27" s="1"/>
  <c r="X232" l="1"/>
  <c r="X252"/>
  <c r="X99"/>
  <c r="X35"/>
  <c r="W93"/>
  <c r="W94" s="1"/>
  <c r="W95" s="1"/>
  <c r="X95" s="1"/>
  <c r="W103"/>
  <c r="W104" s="1"/>
  <c r="W105" s="1"/>
  <c r="X105" s="1"/>
  <c r="X228"/>
  <c r="X248"/>
  <c r="X244"/>
  <c r="X224"/>
  <c r="X103"/>
  <c r="X79"/>
  <c r="X247"/>
  <c r="X243"/>
  <c r="X239"/>
  <c r="X227"/>
  <c r="X223"/>
  <c r="X98"/>
  <c r="X94"/>
  <c r="X78"/>
  <c r="X74"/>
  <c r="X70"/>
  <c r="X34"/>
  <c r="X30"/>
  <c r="X26"/>
  <c r="X75"/>
  <c r="X31"/>
  <c r="X242"/>
  <c r="X238"/>
  <c r="X234"/>
  <c r="X222"/>
  <c r="X109"/>
  <c r="X93"/>
  <c r="X89"/>
  <c r="X77"/>
  <c r="X69"/>
  <c r="X29"/>
  <c r="X25"/>
  <c r="X249"/>
  <c r="X237"/>
  <c r="X233"/>
  <c r="X229"/>
  <c r="X108"/>
  <c r="X104"/>
  <c r="X88"/>
  <c r="X76"/>
  <c r="X36"/>
  <c r="X24"/>
  <c r="X173"/>
  <c r="X175"/>
  <c r="X174"/>
  <c r="X166"/>
  <c r="X167"/>
  <c r="X168"/>
  <c r="X162"/>
  <c r="X161"/>
  <c r="X163"/>
  <c r="X157"/>
  <c r="X158"/>
  <c r="X156"/>
  <c r="X150"/>
  <c r="X151"/>
  <c r="X152"/>
  <c r="X146"/>
  <c r="X145"/>
  <c r="X147"/>
  <c r="X142"/>
  <c r="X141"/>
  <c r="X140"/>
  <c r="X135"/>
  <c r="X137"/>
  <c r="X136"/>
  <c r="X130"/>
  <c r="X131"/>
  <c r="X132"/>
  <c r="X127"/>
  <c r="X126"/>
  <c r="X125"/>
  <c r="W123"/>
  <c r="X123" s="1"/>
  <c r="W119"/>
  <c r="X118"/>
  <c r="X117"/>
  <c r="W113"/>
  <c r="X66"/>
  <c r="X65"/>
  <c r="X64"/>
  <c r="W84"/>
  <c r="X83"/>
  <c r="X82"/>
  <c r="W120" l="1"/>
  <c r="X120" s="1"/>
  <c r="X119"/>
  <c r="W114"/>
  <c r="X113"/>
  <c r="W85"/>
  <c r="X85" s="1"/>
  <c r="X84"/>
  <c r="W115" l="1"/>
  <c r="X115" s="1"/>
  <c r="X114"/>
  <c r="Z253" l="1"/>
  <c r="Z252"/>
  <c r="Z251"/>
  <c r="Z249"/>
  <c r="Z250" s="1"/>
  <c r="T248"/>
  <c r="T249" s="1"/>
  <c r="T250" s="1"/>
  <c r="Z244"/>
  <c r="Z245" s="1"/>
  <c r="T243"/>
  <c r="T244" s="1"/>
  <c r="T245" s="1"/>
  <c r="Z239"/>
  <c r="Z240" s="1"/>
  <c r="T238"/>
  <c r="T239" s="1"/>
  <c r="T240" s="1"/>
  <c r="Z234"/>
  <c r="Z235" s="1"/>
  <c r="T233"/>
  <c r="T234" s="1"/>
  <c r="T235" s="1"/>
  <c r="Z229"/>
  <c r="Z230" s="1"/>
  <c r="T228"/>
  <c r="T229" s="1"/>
  <c r="T230" s="1"/>
  <c r="Z224"/>
  <c r="Z225" s="1"/>
  <c r="T223"/>
  <c r="T224" s="1"/>
  <c r="T225" s="1"/>
  <c r="Z220"/>
  <c r="Z219"/>
  <c r="Z218"/>
  <c r="Z217"/>
  <c r="Z216"/>
  <c r="Z215"/>
  <c r="Z214"/>
  <c r="Z205"/>
  <c r="Z206" s="1"/>
  <c r="T204"/>
  <c r="T205" s="1"/>
  <c r="T206" s="1"/>
  <c r="Z200"/>
  <c r="Z201" s="1"/>
  <c r="T199"/>
  <c r="T200" s="1"/>
  <c r="T201" s="1"/>
  <c r="Z180"/>
  <c r="Z181" s="1"/>
  <c r="Z182" s="1"/>
  <c r="Z183" s="1"/>
  <c r="Z184" s="1"/>
  <c r="Z185" s="1"/>
  <c r="Z186" s="1"/>
  <c r="Z187" s="1"/>
  <c r="Z188" s="1"/>
  <c r="Z189" s="1"/>
  <c r="Z190" s="1"/>
  <c r="Z191" s="1"/>
  <c r="Z192" s="1"/>
  <c r="Z193" s="1"/>
  <c r="Z194" s="1"/>
  <c r="Z195" s="1"/>
  <c r="Z196" s="1"/>
  <c r="T179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Z175"/>
  <c r="Z176" s="1"/>
  <c r="T174"/>
  <c r="T175" s="1"/>
  <c r="T176" s="1"/>
  <c r="Z168"/>
  <c r="Z169" s="1"/>
  <c r="T167"/>
  <c r="T168" s="1"/>
  <c r="T169" s="1"/>
  <c r="Z163"/>
  <c r="Z164" s="1"/>
  <c r="T162"/>
  <c r="T163" s="1"/>
  <c r="T164" s="1"/>
  <c r="Z158"/>
  <c r="Z159" s="1"/>
  <c r="T157"/>
  <c r="T158" s="1"/>
  <c r="T159" s="1"/>
  <c r="Z152"/>
  <c r="Z153" s="1"/>
  <c r="T151"/>
  <c r="T152" s="1"/>
  <c r="T153" s="1"/>
  <c r="Z147"/>
  <c r="Z148" s="1"/>
  <c r="T146"/>
  <c r="T147" s="1"/>
  <c r="T148" s="1"/>
  <c r="Z142"/>
  <c r="Z143" s="1"/>
  <c r="T141"/>
  <c r="T142" s="1"/>
  <c r="T143" s="1"/>
  <c r="Z137"/>
  <c r="Z138" s="1"/>
  <c r="T136"/>
  <c r="T137" s="1"/>
  <c r="T138" s="1"/>
  <c r="Z132"/>
  <c r="Z133" s="1"/>
  <c r="T131"/>
  <c r="T132" s="1"/>
  <c r="T133" s="1"/>
  <c r="Z127"/>
  <c r="Z128" s="1"/>
  <c r="T126"/>
  <c r="T127" s="1"/>
  <c r="T128" s="1"/>
  <c r="Z119"/>
  <c r="Z120" s="1"/>
  <c r="T118"/>
  <c r="T119" s="1"/>
  <c r="T120" s="1"/>
  <c r="Z114"/>
  <c r="Z115" s="1"/>
  <c r="T113"/>
  <c r="T114" s="1"/>
  <c r="T115" s="1"/>
  <c r="Z109"/>
  <c r="Z110" s="1"/>
  <c r="T108"/>
  <c r="T109" s="1"/>
  <c r="T110" s="1"/>
  <c r="Z104"/>
  <c r="Z105" s="1"/>
  <c r="T103"/>
  <c r="T104" s="1"/>
  <c r="T105" s="1"/>
  <c r="Z99"/>
  <c r="Z100" s="1"/>
  <c r="T98"/>
  <c r="T99" s="1"/>
  <c r="T100" s="1"/>
  <c r="Z94"/>
  <c r="Z95" s="1"/>
  <c r="T93"/>
  <c r="T94" s="1"/>
  <c r="T95" s="1"/>
  <c r="Z89"/>
  <c r="Z90" s="1"/>
  <c r="T88"/>
  <c r="T89" s="1"/>
  <c r="T90" s="1"/>
  <c r="Z85"/>
  <c r="T85"/>
  <c r="T84"/>
  <c r="Z76"/>
  <c r="Z77" s="1"/>
  <c r="Z78" s="1"/>
  <c r="Z79" s="1"/>
  <c r="Z80" s="1"/>
  <c r="T75"/>
  <c r="T76" s="1"/>
  <c r="T77" s="1"/>
  <c r="T78" s="1"/>
  <c r="T79" s="1"/>
  <c r="T80" s="1"/>
  <c r="Z71"/>
  <c r="Z72" s="1"/>
  <c r="T70"/>
  <c r="T71" s="1"/>
  <c r="T72" s="1"/>
  <c r="Z66"/>
  <c r="Z67" s="1"/>
  <c r="T65"/>
  <c r="T66" s="1"/>
  <c r="T67" s="1"/>
  <c r="Z60"/>
  <c r="Z61" s="1"/>
  <c r="T59"/>
  <c r="T60" s="1"/>
  <c r="T61" s="1"/>
  <c r="Z54"/>
  <c r="Z55" s="1"/>
  <c r="Z56" s="1"/>
  <c r="T54"/>
  <c r="T55" s="1"/>
  <c r="T56" s="1"/>
  <c r="Z44"/>
  <c r="Z45" s="1"/>
  <c r="Z46" s="1"/>
  <c r="Z47" s="1"/>
  <c r="Z48" s="1"/>
  <c r="Z49" s="1"/>
  <c r="Z50" s="1"/>
  <c r="Z51" s="1"/>
  <c r="T44"/>
  <c r="T45" s="1"/>
  <c r="T46" s="1"/>
  <c r="T47" s="1"/>
  <c r="T48" s="1"/>
  <c r="T49" s="1"/>
  <c r="T50" s="1"/>
  <c r="T51" s="1"/>
  <c r="Z41"/>
  <c r="T41"/>
  <c r="Z35"/>
  <c r="Z36" s="1"/>
  <c r="Z37" s="1"/>
  <c r="T35"/>
  <c r="T36" s="1"/>
  <c r="T37" s="1"/>
  <c r="Z30"/>
  <c r="Z31" s="1"/>
  <c r="Z32" s="1"/>
  <c r="T30"/>
  <c r="T31" s="1"/>
  <c r="T32" s="1"/>
  <c r="Z26"/>
  <c r="Z27" s="1"/>
  <c r="T25"/>
  <c r="T26" s="1"/>
  <c r="T27" s="1"/>
  <c r="F22"/>
  <c r="F21"/>
  <c r="F20"/>
  <c r="F19"/>
  <c r="F18"/>
  <c r="F17"/>
  <c r="F16"/>
  <c r="F15"/>
  <c r="F14"/>
  <c r="F13"/>
  <c r="F12"/>
  <c r="F11"/>
  <c r="F10"/>
  <c r="Z9"/>
  <c r="Z10" s="1"/>
  <c r="Z11" s="1"/>
  <c r="Z12" s="1"/>
  <c r="Z13" s="1"/>
  <c r="Z14" s="1"/>
  <c r="Z15" s="1"/>
  <c r="Z16" s="1"/>
  <c r="Z17" s="1"/>
  <c r="Z18" s="1"/>
  <c r="Z19" s="1"/>
  <c r="Z20" s="1"/>
  <c r="Z21" s="1"/>
  <c r="T9"/>
  <c r="T10" s="1"/>
  <c r="T11" s="1"/>
  <c r="T12" s="1"/>
  <c r="T13" s="1"/>
  <c r="T14" s="1"/>
  <c r="T15" s="1"/>
  <c r="T16" s="1"/>
  <c r="T17" s="1"/>
  <c r="T18" s="1"/>
  <c r="T19" s="1"/>
  <c r="T20" s="1"/>
  <c r="T21" s="1"/>
  <c r="S9"/>
  <c r="S10" s="1"/>
  <c r="S11" s="1"/>
  <c r="S12" s="1"/>
  <c r="S13" s="1"/>
  <c r="S14" s="1"/>
  <c r="S15" s="1"/>
  <c r="S16" s="1"/>
  <c r="S17" s="1"/>
  <c r="S18" s="1"/>
  <c r="S19" s="1"/>
  <c r="S20" s="1"/>
  <c r="S21" s="1"/>
  <c r="F9"/>
  <c r="F8"/>
  <c r="F7"/>
  <c r="X220" i="4"/>
  <c r="X219"/>
  <c r="X218"/>
  <c r="X217"/>
  <c r="X216"/>
  <c r="X215"/>
  <c r="X214"/>
  <c r="X206"/>
  <c r="X205"/>
  <c r="T204"/>
  <c r="T205" s="1"/>
  <c r="T206" s="1"/>
  <c r="X200"/>
  <c r="X201" s="1"/>
  <c r="T200"/>
  <c r="T201" s="1"/>
  <c r="T199"/>
  <c r="X180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T179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X175"/>
  <c r="X176" s="1"/>
  <c r="T174"/>
  <c r="T175" s="1"/>
  <c r="T176" s="1"/>
  <c r="X168"/>
  <c r="X169" s="1"/>
  <c r="T167"/>
  <c r="T168" s="1"/>
  <c r="T169" s="1"/>
  <c r="X163"/>
  <c r="X164" s="1"/>
  <c r="T162"/>
  <c r="T163" s="1"/>
  <c r="T164" s="1"/>
  <c r="X158"/>
  <c r="X159" s="1"/>
  <c r="T157"/>
  <c r="T158" s="1"/>
  <c r="T159" s="1"/>
  <c r="X152"/>
  <c r="X153" s="1"/>
  <c r="T151"/>
  <c r="T152" s="1"/>
  <c r="T153" s="1"/>
  <c r="X147"/>
  <c r="X148" s="1"/>
  <c r="T146"/>
  <c r="T147" s="1"/>
  <c r="T148" s="1"/>
  <c r="X142"/>
  <c r="X143" s="1"/>
  <c r="T141"/>
  <c r="T142" s="1"/>
  <c r="T143" s="1"/>
  <c r="X137"/>
  <c r="X138" s="1"/>
  <c r="T136"/>
  <c r="T137" s="1"/>
  <c r="T138" s="1"/>
  <c r="X132"/>
  <c r="X133" s="1"/>
  <c r="T131"/>
  <c r="T132" s="1"/>
  <c r="T133" s="1"/>
  <c r="X127"/>
  <c r="X128" s="1"/>
  <c r="T126"/>
  <c r="T127" s="1"/>
  <c r="T128" s="1"/>
  <c r="X119"/>
  <c r="X120" s="1"/>
  <c r="T118"/>
  <c r="T119" s="1"/>
  <c r="T120" s="1"/>
  <c r="X114"/>
  <c r="X115" s="1"/>
  <c r="T113"/>
  <c r="T114" s="1"/>
  <c r="T115" s="1"/>
  <c r="X109"/>
  <c r="X110" s="1"/>
  <c r="T108"/>
  <c r="T109" s="1"/>
  <c r="T110" s="1"/>
  <c r="X104"/>
  <c r="X105" s="1"/>
  <c r="T103"/>
  <c r="T104" s="1"/>
  <c r="T105" s="1"/>
  <c r="X99"/>
  <c r="X100" s="1"/>
  <c r="T98"/>
  <c r="T99" s="1"/>
  <c r="T100" s="1"/>
  <c r="X94"/>
  <c r="X95" s="1"/>
  <c r="T93"/>
  <c r="T94" s="1"/>
  <c r="T95" s="1"/>
  <c r="X89"/>
  <c r="X90" s="1"/>
  <c r="T88"/>
  <c r="T89" s="1"/>
  <c r="T90" s="1"/>
  <c r="X85"/>
  <c r="T84"/>
  <c r="T85" s="1"/>
  <c r="X76"/>
  <c r="X77" s="1"/>
  <c r="X78" s="1"/>
  <c r="X79" s="1"/>
  <c r="X80" s="1"/>
  <c r="T75"/>
  <c r="T76" s="1"/>
  <c r="T77" s="1"/>
  <c r="T78" s="1"/>
  <c r="T79" s="1"/>
  <c r="T80" s="1"/>
  <c r="X71"/>
  <c r="X72" s="1"/>
  <c r="T70"/>
  <c r="T71" s="1"/>
  <c r="T72" s="1"/>
  <c r="X66"/>
  <c r="X67" s="1"/>
  <c r="T65"/>
  <c r="T66" s="1"/>
  <c r="T67" s="1"/>
  <c r="X60"/>
  <c r="X61" s="1"/>
  <c r="T59"/>
  <c r="T60" s="1"/>
  <c r="T61" s="1"/>
  <c r="X54"/>
  <c r="X55" s="1"/>
  <c r="X56" s="1"/>
  <c r="T54"/>
  <c r="T55" s="1"/>
  <c r="T56" s="1"/>
  <c r="X44"/>
  <c r="X45" s="1"/>
  <c r="X46" s="1"/>
  <c r="X47" s="1"/>
  <c r="X48" s="1"/>
  <c r="X49" s="1"/>
  <c r="X50" s="1"/>
  <c r="X51" s="1"/>
  <c r="T44"/>
  <c r="T45" s="1"/>
  <c r="T46" s="1"/>
  <c r="T47" s="1"/>
  <c r="T48" s="1"/>
  <c r="T49" s="1"/>
  <c r="T50" s="1"/>
  <c r="T51" s="1"/>
  <c r="X41"/>
  <c r="T41"/>
  <c r="X35"/>
  <c r="X36" s="1"/>
  <c r="X37" s="1"/>
  <c r="T35"/>
  <c r="T36" s="1"/>
  <c r="T37" s="1"/>
  <c r="X30"/>
  <c r="X31" s="1"/>
  <c r="X32" s="1"/>
  <c r="T30"/>
  <c r="T31" s="1"/>
  <c r="T32" s="1"/>
  <c r="X26"/>
  <c r="X27" s="1"/>
  <c r="T25"/>
  <c r="T26" s="1"/>
  <c r="T27" s="1"/>
  <c r="F22"/>
  <c r="F21"/>
  <c r="F20"/>
  <c r="F19"/>
  <c r="F18"/>
  <c r="F17"/>
  <c r="F16"/>
  <c r="F15"/>
  <c r="F14"/>
  <c r="F13"/>
  <c r="F12"/>
  <c r="F11"/>
  <c r="F10"/>
  <c r="X9"/>
  <c r="X10" s="1"/>
  <c r="X11" s="1"/>
  <c r="X12" s="1"/>
  <c r="X13" s="1"/>
  <c r="X14" s="1"/>
  <c r="X15" s="1"/>
  <c r="X16" s="1"/>
  <c r="X17" s="1"/>
  <c r="X18" s="1"/>
  <c r="X19" s="1"/>
  <c r="X20" s="1"/>
  <c r="X21" s="1"/>
  <c r="T9"/>
  <c r="T10" s="1"/>
  <c r="T11" s="1"/>
  <c r="T12" s="1"/>
  <c r="T13" s="1"/>
  <c r="T14" s="1"/>
  <c r="T15" s="1"/>
  <c r="T16" s="1"/>
  <c r="T17" s="1"/>
  <c r="T18" s="1"/>
  <c r="T19" s="1"/>
  <c r="T20" s="1"/>
  <c r="T21" s="1"/>
  <c r="S9"/>
  <c r="S10" s="1"/>
  <c r="S11" s="1"/>
  <c r="S12" s="1"/>
  <c r="S13" s="1"/>
  <c r="S14" s="1"/>
  <c r="S15" s="1"/>
  <c r="S16" s="1"/>
  <c r="S17" s="1"/>
  <c r="S18" s="1"/>
  <c r="S19" s="1"/>
  <c r="S20" s="1"/>
  <c r="S21" s="1"/>
  <c r="F9"/>
  <c r="F8"/>
  <c r="F7"/>
  <c r="F7" i="3"/>
  <c r="F8"/>
  <c r="F9"/>
  <c r="F10"/>
  <c r="F11"/>
  <c r="F12"/>
  <c r="F13"/>
  <c r="F14"/>
  <c r="F15"/>
  <c r="F16"/>
  <c r="F17"/>
  <c r="F18"/>
  <c r="F19"/>
  <c r="F20"/>
  <c r="F21"/>
  <c r="F22"/>
  <c r="X220" l="1"/>
  <c r="X219"/>
  <c r="X218"/>
  <c r="X217"/>
  <c r="X216"/>
  <c r="X215"/>
  <c r="X214"/>
  <c r="X205"/>
  <c r="X206" s="1"/>
  <c r="T204"/>
  <c r="T205" s="1"/>
  <c r="T206" s="1"/>
  <c r="X200"/>
  <c r="X201" s="1"/>
  <c r="T199"/>
  <c r="T200" s="1"/>
  <c r="T201" s="1"/>
  <c r="X180"/>
  <c r="X181" s="1"/>
  <c r="X182" s="1"/>
  <c r="X183" s="1"/>
  <c r="X184" s="1"/>
  <c r="X185" s="1"/>
  <c r="X186" s="1"/>
  <c r="X187" s="1"/>
  <c r="X188" s="1"/>
  <c r="X189" s="1"/>
  <c r="X190" s="1"/>
  <c r="X191" s="1"/>
  <c r="X192" s="1"/>
  <c r="X193" s="1"/>
  <c r="X194" s="1"/>
  <c r="X195" s="1"/>
  <c r="X196" s="1"/>
  <c r="T179"/>
  <c r="T180" s="1"/>
  <c r="T181" s="1"/>
  <c r="T182" s="1"/>
  <c r="T183" s="1"/>
  <c r="T184" s="1"/>
  <c r="T185" s="1"/>
  <c r="T186" s="1"/>
  <c r="T187" s="1"/>
  <c r="T188" s="1"/>
  <c r="T189" s="1"/>
  <c r="T190" s="1"/>
  <c r="T191" s="1"/>
  <c r="T192" s="1"/>
  <c r="T193" s="1"/>
  <c r="T194" s="1"/>
  <c r="T195" s="1"/>
  <c r="T196" s="1"/>
  <c r="X175"/>
  <c r="X176" s="1"/>
  <c r="T174"/>
  <c r="T175" s="1"/>
  <c r="T176" s="1"/>
  <c r="X168"/>
  <c r="X169" s="1"/>
  <c r="T167"/>
  <c r="T168" s="1"/>
  <c r="T169" s="1"/>
  <c r="X163"/>
  <c r="X164" s="1"/>
  <c r="T162"/>
  <c r="T163" s="1"/>
  <c r="T164" s="1"/>
  <c r="X158"/>
  <c r="X159" s="1"/>
  <c r="T157"/>
  <c r="T158" s="1"/>
  <c r="T159" s="1"/>
  <c r="X152"/>
  <c r="X153" s="1"/>
  <c r="T151"/>
  <c r="T152" s="1"/>
  <c r="T153" s="1"/>
  <c r="X147"/>
  <c r="X148" s="1"/>
  <c r="T146"/>
  <c r="T147" s="1"/>
  <c r="T148" s="1"/>
  <c r="X142"/>
  <c r="X143" s="1"/>
  <c r="T141"/>
  <c r="T142" s="1"/>
  <c r="T143" s="1"/>
  <c r="X137"/>
  <c r="X138" s="1"/>
  <c r="T136"/>
  <c r="T137" s="1"/>
  <c r="T138" s="1"/>
  <c r="X132"/>
  <c r="X133" s="1"/>
  <c r="T131"/>
  <c r="T132" s="1"/>
  <c r="T133" s="1"/>
  <c r="X127"/>
  <c r="X128" s="1"/>
  <c r="T126"/>
  <c r="T127" s="1"/>
  <c r="T128" s="1"/>
  <c r="X119"/>
  <c r="X120" s="1"/>
  <c r="T118"/>
  <c r="T119" s="1"/>
  <c r="T120" s="1"/>
  <c r="X114"/>
  <c r="X115" s="1"/>
  <c r="T113"/>
  <c r="T114" s="1"/>
  <c r="T115" s="1"/>
  <c r="X109"/>
  <c r="X110" s="1"/>
  <c r="T108"/>
  <c r="T109" s="1"/>
  <c r="T110" s="1"/>
  <c r="X104"/>
  <c r="X105" s="1"/>
  <c r="T103"/>
  <c r="T104" s="1"/>
  <c r="T105" s="1"/>
  <c r="X99"/>
  <c r="X100" s="1"/>
  <c r="T98"/>
  <c r="T99" s="1"/>
  <c r="T100" s="1"/>
  <c r="X94"/>
  <c r="X95" s="1"/>
  <c r="T93"/>
  <c r="T94" s="1"/>
  <c r="T95" s="1"/>
  <c r="X89"/>
  <c r="X90" s="1"/>
  <c r="T88"/>
  <c r="T89" s="1"/>
  <c r="T90" s="1"/>
  <c r="X85"/>
  <c r="T84"/>
  <c r="T85" s="1"/>
  <c r="X76"/>
  <c r="X77" s="1"/>
  <c r="X78" s="1"/>
  <c r="X79" s="1"/>
  <c r="X80" s="1"/>
  <c r="T75"/>
  <c r="T76" s="1"/>
  <c r="T77" s="1"/>
  <c r="T78" s="1"/>
  <c r="T79" s="1"/>
  <c r="T80" s="1"/>
  <c r="X71"/>
  <c r="X72" s="1"/>
  <c r="T70"/>
  <c r="T71" s="1"/>
  <c r="T72" s="1"/>
  <c r="X66"/>
  <c r="X67" s="1"/>
  <c r="T65"/>
  <c r="T66" s="1"/>
  <c r="T67" s="1"/>
  <c r="X60"/>
  <c r="X61" s="1"/>
  <c r="T59"/>
  <c r="T60" s="1"/>
  <c r="T61" s="1"/>
  <c r="X54"/>
  <c r="X55" s="1"/>
  <c r="X56" s="1"/>
  <c r="T54"/>
  <c r="T55" s="1"/>
  <c r="T56" s="1"/>
  <c r="X44"/>
  <c r="X45" s="1"/>
  <c r="X46" s="1"/>
  <c r="X47" s="1"/>
  <c r="X48" s="1"/>
  <c r="X49" s="1"/>
  <c r="X50" s="1"/>
  <c r="X51" s="1"/>
  <c r="T44"/>
  <c r="T45" s="1"/>
  <c r="T46" s="1"/>
  <c r="T47" s="1"/>
  <c r="T48" s="1"/>
  <c r="T49" s="1"/>
  <c r="T50" s="1"/>
  <c r="T51" s="1"/>
  <c r="X41"/>
  <c r="T41"/>
  <c r="X35"/>
  <c r="X36" s="1"/>
  <c r="X37" s="1"/>
  <c r="T35"/>
  <c r="T36" s="1"/>
  <c r="T37" s="1"/>
  <c r="X30"/>
  <c r="X31" s="1"/>
  <c r="X32" s="1"/>
  <c r="T30"/>
  <c r="T31" s="1"/>
  <c r="T32" s="1"/>
  <c r="X26"/>
  <c r="X27" s="1"/>
  <c r="T25"/>
  <c r="T26" s="1"/>
  <c r="T27" s="1"/>
  <c r="X9"/>
  <c r="X10" s="1"/>
  <c r="X11" s="1"/>
  <c r="X12" s="1"/>
  <c r="X13" s="1"/>
  <c r="X14" s="1"/>
  <c r="X15" s="1"/>
  <c r="X16" s="1"/>
  <c r="X17" s="1"/>
  <c r="X18" s="1"/>
  <c r="X19" s="1"/>
  <c r="X20" s="1"/>
  <c r="X21" s="1"/>
  <c r="T9"/>
  <c r="T10" s="1"/>
  <c r="T11" s="1"/>
  <c r="T12" s="1"/>
  <c r="T13" s="1"/>
  <c r="T14" s="1"/>
  <c r="T15" s="1"/>
  <c r="T16" s="1"/>
  <c r="T17" s="1"/>
  <c r="T18" s="1"/>
  <c r="T19" s="1"/>
  <c r="T20" s="1"/>
  <c r="T21" s="1"/>
  <c r="S9"/>
  <c r="S10" s="1"/>
  <c r="S11" s="1"/>
  <c r="S12" s="1"/>
  <c r="S13" s="1"/>
  <c r="S14" s="1"/>
  <c r="S15" s="1"/>
  <c r="S16" s="1"/>
  <c r="S17" s="1"/>
  <c r="S18" s="1"/>
  <c r="S19" s="1"/>
  <c r="S20" s="1"/>
  <c r="S21" s="1"/>
</calcChain>
</file>

<file path=xl/sharedStrings.xml><?xml version="1.0" encoding="utf-8"?>
<sst xmlns="http://schemas.openxmlformats.org/spreadsheetml/2006/main" count="4573" uniqueCount="860">
  <si>
    <t>dependID</t>
    <phoneticPr fontId="4" type="noConversion"/>
  </si>
  <si>
    <t>建筑名</t>
  </si>
  <si>
    <t>等级</t>
  </si>
  <si>
    <t>最大值</t>
  </si>
  <si>
    <t>游客产出</t>
  </si>
  <si>
    <t>信息类型</t>
  </si>
  <si>
    <t>前提建筑等级</t>
    <phoneticPr fontId="4" type="noConversion"/>
  </si>
  <si>
    <t>是否读取新资源(1,读取 2，不读取）</t>
    <phoneticPr fontId="4" type="noConversion"/>
  </si>
  <si>
    <t>范围图片</t>
  </si>
  <si>
    <t>影响范围</t>
  </si>
  <si>
    <t>愉悦度上升</t>
    <phoneticPr fontId="4" type="noConversion"/>
  </si>
  <si>
    <t>愉悦度需求</t>
  </si>
  <si>
    <t>金钱需求</t>
  </si>
  <si>
    <t>升级时间（单位：秒）</t>
  </si>
  <si>
    <t>作用描述</t>
  </si>
  <si>
    <t>作用数值</t>
  </si>
  <si>
    <t>维持人数需求</t>
  </si>
  <si>
    <t>文字描述</t>
  </si>
  <si>
    <t>A</t>
  </si>
  <si>
    <t>A</t>
    <phoneticPr fontId="4" type="noConversion"/>
  </si>
  <si>
    <t>dependID</t>
    <phoneticPr fontId="4" type="noConversion"/>
  </si>
  <si>
    <t>name</t>
  </si>
  <si>
    <t>level</t>
  </si>
  <si>
    <t>MaxCap</t>
  </si>
  <si>
    <t>GuestProduce</t>
  </si>
  <si>
    <t>buildGridInfo</t>
    <phoneticPr fontId="4" type="noConversion"/>
  </si>
  <si>
    <t>infoType</t>
  </si>
  <si>
    <t>buildSpineRes</t>
    <phoneticPr fontId="4" type="noConversion"/>
  </si>
  <si>
    <t>buildKind</t>
    <phoneticPr fontId="4" type="noConversion"/>
  </si>
  <si>
    <t>premiseBuild</t>
    <phoneticPr fontId="4" type="noConversion"/>
  </si>
  <si>
    <t>requireLevel</t>
    <phoneticPr fontId="4" type="noConversion"/>
  </si>
  <si>
    <t>loadNew</t>
    <phoneticPr fontId="4" type="noConversion"/>
  </si>
  <si>
    <t>effectPic</t>
  </si>
  <si>
    <t>effectRange</t>
  </si>
  <si>
    <t>guestReduce</t>
  </si>
  <si>
    <t>happyIncrease</t>
    <phoneticPr fontId="4" type="noConversion"/>
  </si>
  <si>
    <t>sellTime</t>
  </si>
  <si>
    <t>merriness</t>
  </si>
  <si>
    <t>requireGold</t>
  </si>
  <si>
    <t>requireItem</t>
    <phoneticPr fontId="4" type="noConversion"/>
  </si>
  <si>
    <t>produceItem</t>
    <phoneticPr fontId="4" type="noConversion"/>
  </si>
  <si>
    <t>makeTime</t>
    <phoneticPr fontId="4" type="noConversion"/>
  </si>
  <si>
    <t>time</t>
  </si>
  <si>
    <t>functionDescribe</t>
  </si>
  <si>
    <t>functionValues</t>
  </si>
  <si>
    <t>personRequire</t>
  </si>
  <si>
    <t>iconPic</t>
    <phoneticPr fontId="4" type="noConversion"/>
  </si>
  <si>
    <t>description</t>
  </si>
  <si>
    <t>0-100000000</t>
    <phoneticPr fontId="4" type="noConversion"/>
  </si>
  <si>
    <t>1-100</t>
    <phoneticPr fontId="4" type="noConversion"/>
  </si>
  <si>
    <t>1-100</t>
  </si>
  <si>
    <t>0-100000</t>
  </si>
  <si>
    <t>0-100</t>
  </si>
  <si>
    <t>0-100</t>
    <phoneticPr fontId="4" type="noConversion"/>
  </si>
  <si>
    <t>0-10</t>
    <phoneticPr fontId="4" type="noConversion"/>
  </si>
  <si>
    <t>0</t>
  </si>
  <si>
    <t>0-10000000</t>
  </si>
  <si>
    <t>0-100000000</t>
  </si>
  <si>
    <t>building_jz_100_0</t>
    <phoneticPr fontId="4" type="noConversion"/>
  </si>
  <si>
    <t>8,8</t>
    <phoneticPr fontId="4" type="noConversion"/>
  </si>
  <si>
    <t>jz_100</t>
    <phoneticPr fontId="4" type="noConversion"/>
  </si>
  <si>
    <t>icon_jz_100_14</t>
  </si>
  <si>
    <t>building_jz_100_1</t>
  </si>
  <si>
    <t>building_jz_100_2</t>
  </si>
  <si>
    <t>building_jz_100_3</t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</si>
  <si>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</si>
  <si>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</si>
  <si>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</si>
  <si>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</si>
  <si>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</si>
  <si>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</si>
  <si>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</si>
  <si>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building_jz_100_11</t>
  </si>
  <si>
    <t>building_jz_100_12</t>
  </si>
  <si>
    <t>building_jz_100_13</t>
  </si>
  <si>
    <t>building_jz_100_14</t>
  </si>
  <si>
    <t>building_jz_102_0</t>
  </si>
  <si>
    <t>3,3</t>
    <phoneticPr fontId="4" type="noConversion"/>
  </si>
  <si>
    <t>jz_102</t>
    <phoneticPr fontId="4" type="noConversion"/>
  </si>
  <si>
    <t>10010001_2</t>
  </si>
  <si>
    <t>icon_jz_102_4</t>
  </si>
  <si>
    <t>building_jz_102_1</t>
  </si>
  <si>
    <t>10010001_4</t>
  </si>
  <si>
    <t>building_jz_102_2</t>
  </si>
  <si>
    <t>10010001_5</t>
  </si>
  <si>
    <t>building_jz_102_3</t>
  </si>
  <si>
    <t>10010001_8</t>
  </si>
  <si>
    <t>building_jz_102_4</t>
  </si>
  <si>
    <t>10010001_10</t>
  </si>
  <si>
    <t>building_jz_103_0</t>
  </si>
  <si>
    <t>4,4</t>
    <phoneticPr fontId="4" type="noConversion"/>
  </si>
  <si>
    <t>jz_103</t>
    <phoneticPr fontId="4" type="noConversion"/>
  </si>
  <si>
    <t>icon_jz_103_4</t>
  </si>
  <si>
    <t>building_jz_103_1</t>
  </si>
  <si>
    <t>building_jz_103_2</t>
  </si>
  <si>
    <t>building_jz_103_3</t>
  </si>
  <si>
    <t>building_jz_103_4</t>
  </si>
  <si>
    <t>building_jz_104_0</t>
  </si>
  <si>
    <t>6,6</t>
    <phoneticPr fontId="4" type="noConversion"/>
  </si>
  <si>
    <t>jz_104</t>
    <phoneticPr fontId="4" type="noConversion"/>
  </si>
  <si>
    <t>icon_jz_104_4</t>
  </si>
  <si>
    <t>building_jz_104_1</t>
  </si>
  <si>
    <t>building_jz_104_2</t>
  </si>
  <si>
    <t>10010001_6</t>
  </si>
  <si>
    <t>building_jz_104_3</t>
  </si>
  <si>
    <t>building_jz_104_4</t>
  </si>
  <si>
    <t>10010001_11</t>
  </si>
  <si>
    <t>building_jz_107_0</t>
  </si>
  <si>
    <t>jz_107</t>
    <phoneticPr fontId="4" type="noConversion"/>
  </si>
  <si>
    <t>20010001_1</t>
    <phoneticPr fontId="4" type="noConversion"/>
  </si>
  <si>
    <t>icon_jz_107_9</t>
  </si>
  <si>
    <t>building_jz_107_1</t>
  </si>
  <si>
    <t>10010001_1</t>
  </si>
  <si>
    <t>20010001_2</t>
    <phoneticPr fontId="4" type="noConversion"/>
  </si>
  <si>
    <t>building_jz_107_2</t>
  </si>
  <si>
    <t>10010001_3</t>
  </si>
  <si>
    <t>building_jz_107_3</t>
  </si>
  <si>
    <t>20010001_4</t>
    <phoneticPr fontId="4" type="noConversion"/>
  </si>
  <si>
    <t>20010001_3</t>
    <phoneticPr fontId="4" type="noConversion"/>
  </si>
  <si>
    <t>building_jz_107_4</t>
  </si>
  <si>
    <t>20010001_5</t>
    <phoneticPr fontId="4" type="noConversion"/>
  </si>
  <si>
    <t>building_jz_107_5</t>
  </si>
  <si>
    <t>10010001_7</t>
  </si>
  <si>
    <t>20010001_7</t>
    <phoneticPr fontId="4" type="noConversion"/>
  </si>
  <si>
    <t>building_jz_107_6</t>
  </si>
  <si>
    <t>20010001_6,2001002_5</t>
    <phoneticPr fontId="4" type="noConversion"/>
  </si>
  <si>
    <t>building_jz_107_7</t>
  </si>
  <si>
    <t>10010001_9</t>
  </si>
  <si>
    <t>20010001_5,2001002_4</t>
    <phoneticPr fontId="4" type="noConversion"/>
  </si>
  <si>
    <t>building_jz_107_8</t>
  </si>
  <si>
    <t>20010001_7,2001001_7</t>
    <phoneticPr fontId="4" type="noConversion"/>
  </si>
  <si>
    <t>building_jz_107_9</t>
  </si>
  <si>
    <t>10010001_12</t>
  </si>
  <si>
    <t>building_jz_110_0</t>
  </si>
  <si>
    <t>jz_110</t>
    <phoneticPr fontId="4" type="noConversion"/>
  </si>
  <si>
    <t>2*2</t>
  </si>
  <si>
    <t>1800</t>
    <phoneticPr fontId="4" type="noConversion"/>
  </si>
  <si>
    <t>icon_jz_110_0</t>
  </si>
  <si>
    <t>building_jz_111_0</t>
  </si>
  <si>
    <t>5,5</t>
    <phoneticPr fontId="4" type="noConversion"/>
  </si>
  <si>
    <t>jz_111</t>
    <phoneticPr fontId="4" type="noConversion"/>
  </si>
  <si>
    <t>icon_jz_111_4</t>
  </si>
  <si>
    <t>building_jz_111_1</t>
  </si>
  <si>
    <t>building_jz_111_2</t>
  </si>
  <si>
    <t>building_jz_111_3</t>
  </si>
  <si>
    <t>building_jz_111_4</t>
  </si>
  <si>
    <t>building_jz_113_0</t>
  </si>
  <si>
    <t>jz_113</t>
    <phoneticPr fontId="4" type="noConversion"/>
  </si>
  <si>
    <t>icon_jz_113_7</t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</si>
  <si>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</si>
  <si>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</si>
  <si>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</si>
  <si>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</si>
  <si>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</si>
  <si>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</si>
  <si>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</si>
  <si>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10010001_13</t>
  </si>
  <si>
    <t>building_jz_115_0</t>
  </si>
  <si>
    <t>jz_115</t>
    <phoneticPr fontId="4" type="noConversion"/>
  </si>
  <si>
    <t>icon_jz_115_4</t>
  </si>
  <si>
    <t>building_jz_115_1</t>
  </si>
  <si>
    <t>building_jz_115_2</t>
  </si>
  <si>
    <t>building_jz_115_3</t>
  </si>
  <si>
    <t>building_jz_115_4</t>
  </si>
  <si>
    <t>building_jz_118_0</t>
  </si>
  <si>
    <t>jz_118</t>
    <phoneticPr fontId="4" type="noConversion"/>
  </si>
  <si>
    <t>icon_jz_118_4</t>
  </si>
  <si>
    <t>building_jz_118_1</t>
  </si>
  <si>
    <t>building_jz_118_2</t>
  </si>
  <si>
    <t>building_jz_118_3</t>
  </si>
  <si>
    <t>building_jz_118_4</t>
  </si>
  <si>
    <t>编号</t>
    <phoneticPr fontId="4" type="noConversion"/>
  </si>
  <si>
    <t>角色等级</t>
    <phoneticPr fontId="4" type="noConversion"/>
  </si>
  <si>
    <t>int</t>
    <phoneticPr fontId="4" type="noConversion"/>
  </si>
  <si>
    <t>int</t>
    <phoneticPr fontId="4" type="noConversion"/>
  </si>
  <si>
    <t>string</t>
    <phoneticPr fontId="4" type="noConversion"/>
  </si>
  <si>
    <t>A</t>
    <phoneticPr fontId="4" type="noConversion"/>
  </si>
  <si>
    <t>level</t>
    <phoneticPr fontId="4" type="noConversion"/>
  </si>
  <si>
    <t>initbuild</t>
    <phoneticPr fontId="4" type="noConversion"/>
  </si>
  <si>
    <t>dependID</t>
    <phoneticPr fontId="4" type="noConversion"/>
  </si>
  <si>
    <t>建筑网格信息</t>
    <phoneticPr fontId="4" type="noConversion"/>
  </si>
  <si>
    <t>建筑Spine资源名</t>
    <phoneticPr fontId="4" type="noConversion"/>
  </si>
  <si>
    <t>建筑类型</t>
    <phoneticPr fontId="4" type="noConversion"/>
  </si>
  <si>
    <t>前提建筑</t>
    <phoneticPr fontId="4" type="noConversion"/>
  </si>
  <si>
    <t>前提建筑等级</t>
    <phoneticPr fontId="4" type="noConversion"/>
  </si>
  <si>
    <t>是否读取新资源(1,读取 2，不读取）</t>
    <phoneticPr fontId="4" type="noConversion"/>
  </si>
  <si>
    <t>游客降低</t>
    <phoneticPr fontId="4" type="noConversion"/>
  </si>
  <si>
    <t>愉悦度上升</t>
    <phoneticPr fontId="4" type="noConversion"/>
  </si>
  <si>
    <t>回收CD时间（单位：秒）</t>
    <phoneticPr fontId="4" type="noConversion"/>
  </si>
  <si>
    <t>升级需求物品</t>
    <phoneticPr fontId="4" type="noConversion"/>
  </si>
  <si>
    <t>产出物品</t>
    <phoneticPr fontId="4" type="noConversion"/>
  </si>
  <si>
    <t>d道具生产时间（单位：秒）</t>
    <phoneticPr fontId="4" type="noConversion"/>
  </si>
  <si>
    <t>icon图片</t>
    <phoneticPr fontId="4" type="noConversion"/>
  </si>
  <si>
    <t>string</t>
  </si>
  <si>
    <t>int</t>
  </si>
  <si>
    <t>int</t>
    <phoneticPr fontId="4" type="noConversion"/>
  </si>
  <si>
    <t>N</t>
    <phoneticPr fontId="4" type="noConversion"/>
  </si>
  <si>
    <t>0</t>
    <phoneticPr fontId="4" type="noConversion"/>
  </si>
  <si>
    <t>building_jz_101_0</t>
  </si>
  <si>
    <t>jz_101</t>
    <phoneticPr fontId="4" type="noConversion"/>
  </si>
  <si>
    <t>icon_jz_101_0</t>
  </si>
  <si>
    <t>jz_103</t>
    <phoneticPr fontId="4" type="noConversion"/>
  </si>
  <si>
    <t>6,6</t>
    <phoneticPr fontId="4" type="noConversion"/>
  </si>
  <si>
    <t>building_jz_105_0</t>
  </si>
  <si>
    <t>jz_105</t>
    <phoneticPr fontId="4" type="noConversion"/>
  </si>
  <si>
    <t>icon_jz_105_0</t>
  </si>
  <si>
    <t>building_jz_106_0</t>
  </si>
  <si>
    <t>jz_106</t>
    <phoneticPr fontId="4" type="noConversion"/>
  </si>
  <si>
    <t>icon_jz_106_2</t>
  </si>
  <si>
    <t>building_jz_106_1</t>
  </si>
  <si>
    <t>building_jz_106_2</t>
  </si>
  <si>
    <t>building_jz_108_0</t>
  </si>
  <si>
    <t>jz_108</t>
    <phoneticPr fontId="4" type="noConversion"/>
  </si>
  <si>
    <t>20010002_1</t>
    <phoneticPr fontId="4" type="noConversion"/>
  </si>
  <si>
    <t>icon_jz_108_4</t>
  </si>
  <si>
    <t>building_jz_108_1</t>
  </si>
  <si>
    <t>20010002_2</t>
    <phoneticPr fontId="4" type="noConversion"/>
  </si>
  <si>
    <t>building_jz_108_2</t>
  </si>
  <si>
    <t>20010002_5</t>
    <phoneticPr fontId="4" type="noConversion"/>
  </si>
  <si>
    <t>20010002_4</t>
    <phoneticPr fontId="4" type="noConversion"/>
  </si>
  <si>
    <t>building_jz_108_3</t>
  </si>
  <si>
    <t>20010002_10,20010001_3</t>
    <phoneticPr fontId="4" type="noConversion"/>
  </si>
  <si>
    <t>building_jz_108_4</t>
  </si>
  <si>
    <t>20010002_12,20010001_5</t>
    <phoneticPr fontId="4" type="noConversion"/>
  </si>
  <si>
    <t>building_jz_109_0</t>
  </si>
  <si>
    <t>jz_109</t>
    <phoneticPr fontId="4" type="noConversion"/>
  </si>
  <si>
    <t>icon_jz_109_4</t>
  </si>
  <si>
    <t>building_jz_109_1</t>
  </si>
  <si>
    <t>building_jz_109_2</t>
  </si>
  <si>
    <t>building_jz_109_3</t>
  </si>
  <si>
    <t>building_jz_109_4</t>
  </si>
  <si>
    <t>jz_111</t>
    <phoneticPr fontId="4" type="noConversion"/>
  </si>
  <si>
    <t>building_jz_112_0</t>
  </si>
  <si>
    <t>jz_112</t>
    <phoneticPr fontId="4" type="noConversion"/>
  </si>
  <si>
    <t>icon_jz_112_4</t>
  </si>
  <si>
    <t>building_jz_112_1</t>
  </si>
  <si>
    <t>building_jz_112_2</t>
  </si>
  <si>
    <t>building_jz_112_3</t>
  </si>
  <si>
    <t>building_jz_112_4</t>
  </si>
  <si>
    <t>jz_113</t>
    <phoneticPr fontId="4" type="noConversion"/>
  </si>
  <si>
    <t>building_jz_114_0</t>
  </si>
  <si>
    <t>jz_114</t>
    <phoneticPr fontId="4" type="noConversion"/>
  </si>
  <si>
    <t>icon_jz_114_4</t>
  </si>
  <si>
    <t>building_jz_114_1</t>
  </si>
  <si>
    <t>building_jz_114_2</t>
  </si>
  <si>
    <t>building_jz_114_3</t>
  </si>
  <si>
    <t>building_jz_114_4</t>
  </si>
  <si>
    <t>building_jz_116_0</t>
  </si>
  <si>
    <t>jz_116</t>
    <phoneticPr fontId="4" type="noConversion"/>
  </si>
  <si>
    <t>icon_jz_116_4</t>
  </si>
  <si>
    <t>building_jz_116_1</t>
  </si>
  <si>
    <t>jz_116</t>
    <phoneticPr fontId="4" type="noConversion"/>
  </si>
  <si>
    <t>building_jz_116_2</t>
  </si>
  <si>
    <t>building_jz_116_3</t>
  </si>
  <si>
    <t>building_jz_116_4</t>
  </si>
  <si>
    <t>building_jz_117_0</t>
  </si>
  <si>
    <t>jz_117</t>
    <phoneticPr fontId="4" type="noConversion"/>
  </si>
  <si>
    <t>icon_jz_117_4</t>
  </si>
  <si>
    <t>building_jz_117_1</t>
  </si>
  <si>
    <t>building_jz_117_2</t>
  </si>
  <si>
    <t>building_jz_117_3</t>
  </si>
  <si>
    <t>building_jz_117_4</t>
  </si>
  <si>
    <t>10010001_14</t>
  </si>
  <si>
    <t>jz_118</t>
    <phoneticPr fontId="4" type="noConversion"/>
  </si>
  <si>
    <t>building_jz_119_0</t>
  </si>
  <si>
    <t>jz_119</t>
    <phoneticPr fontId="4" type="noConversion"/>
  </si>
  <si>
    <t>icon_jz_119_4</t>
  </si>
  <si>
    <t>building_jz_119_1</t>
  </si>
  <si>
    <t>building_jz_119_2</t>
  </si>
  <si>
    <t>building_jz_119_3</t>
  </si>
  <si>
    <t>building_jz_119_4</t>
  </si>
  <si>
    <t>building_jz_120_0</t>
  </si>
  <si>
    <t>jz_120</t>
    <phoneticPr fontId="4" type="noConversion"/>
  </si>
  <si>
    <t>icon_jz_120_4</t>
  </si>
  <si>
    <t>building_jz_120_1</t>
  </si>
  <si>
    <t>building_jz_120_2</t>
  </si>
  <si>
    <t>building_jz_120_3</t>
  </si>
  <si>
    <t>building_jz_120_4</t>
  </si>
  <si>
    <t>building_jz_121_0</t>
  </si>
  <si>
    <t>jz_121</t>
    <phoneticPr fontId="4" type="noConversion"/>
  </si>
  <si>
    <t>icon_jz_121_4</t>
  </si>
  <si>
    <t>building_jz_121_1</t>
  </si>
  <si>
    <t>4,4</t>
    <phoneticPr fontId="4" type="noConversion"/>
  </si>
  <si>
    <t>building_jz_121_2</t>
  </si>
  <si>
    <t>building_jz_121_3</t>
  </si>
  <si>
    <t>building_jz_121_4</t>
  </si>
  <si>
    <t>building_jz_122_0</t>
  </si>
  <si>
    <t>jz_122</t>
    <phoneticPr fontId="4" type="noConversion"/>
  </si>
  <si>
    <t>icon_jz_122_2</t>
  </si>
  <si>
    <t>building_jz_122_1</t>
  </si>
  <si>
    <t>building_jz_122_2</t>
  </si>
  <si>
    <t>building_jz_123_0</t>
  </si>
  <si>
    <t>jz_123</t>
    <phoneticPr fontId="4" type="noConversion"/>
  </si>
  <si>
    <t>icon_jz_123_4</t>
  </si>
  <si>
    <t>building_jz_123_1</t>
  </si>
  <si>
    <t>building_jz_123_2</t>
  </si>
  <si>
    <t>building_jz_123_3</t>
  </si>
  <si>
    <t>building_jz_123_4</t>
  </si>
  <si>
    <t>building_jz_124_0</t>
  </si>
  <si>
    <t>jz_124</t>
    <phoneticPr fontId="4" type="noConversion"/>
  </si>
  <si>
    <t>icon_jz_124_4</t>
  </si>
  <si>
    <t>building_jz_124_1</t>
  </si>
  <si>
    <t>building_jz_124_2</t>
  </si>
  <si>
    <t>building_jz_124_3</t>
  </si>
  <si>
    <t>building_jz_124_4</t>
  </si>
  <si>
    <t>building_jz_125_0</t>
  </si>
  <si>
    <t>jz_125</t>
    <phoneticPr fontId="4" type="noConversion"/>
  </si>
  <si>
    <t>icon_jz_125_4</t>
  </si>
  <si>
    <t>building_jz_125_1</t>
  </si>
  <si>
    <t>building_jz_125_2</t>
  </si>
  <si>
    <t>building_jz_125_3</t>
  </si>
  <si>
    <t>building_jz_125_4</t>
  </si>
  <si>
    <t>building_jz_126_0</t>
  </si>
  <si>
    <t>jz_126</t>
    <phoneticPr fontId="4" type="noConversion"/>
  </si>
  <si>
    <t>icon_jz_126_4</t>
  </si>
  <si>
    <t>building_jz_126_1</t>
  </si>
  <si>
    <t>building_jz_126_2</t>
  </si>
  <si>
    <t>building_jz_126_3</t>
  </si>
  <si>
    <t>building_jz_126_4</t>
  </si>
  <si>
    <t>building_jz_127_0</t>
  </si>
  <si>
    <t>jz_127</t>
    <phoneticPr fontId="4" type="noConversion"/>
  </si>
  <si>
    <t>icon_jz_127_4</t>
  </si>
  <si>
    <t>building_jz_127_1</t>
  </si>
  <si>
    <t>building_jz_127_2</t>
  </si>
  <si>
    <t>building_jz_127_3</t>
  </si>
  <si>
    <t>building_jz_127_4</t>
  </si>
  <si>
    <t>building_jz_128_0</t>
  </si>
  <si>
    <t>jz_128</t>
    <phoneticPr fontId="4" type="noConversion"/>
  </si>
  <si>
    <t>icon_jz_128_4</t>
  </si>
  <si>
    <t>building_jz_128_1</t>
  </si>
  <si>
    <t>building_jz_128_2</t>
  </si>
  <si>
    <t>building_jz_128_3</t>
  </si>
  <si>
    <t>building_jz_128_4</t>
  </si>
  <si>
    <t>building_jz_129_0</t>
  </si>
  <si>
    <t>jz_129</t>
    <phoneticPr fontId="4" type="noConversion"/>
  </si>
  <si>
    <t>icon_jz_129_0</t>
  </si>
  <si>
    <t>building_jz_130_0</t>
  </si>
  <si>
    <t>jz_130</t>
    <phoneticPr fontId="4" type="noConversion"/>
  </si>
  <si>
    <t>icon_jz_130_4</t>
  </si>
  <si>
    <t>building_jz_130_1</t>
  </si>
  <si>
    <t>building_jz_130_2</t>
  </si>
  <si>
    <t>building_jz_130_3</t>
  </si>
  <si>
    <t>building_jz_130_4</t>
  </si>
  <si>
    <t>building_jz_131_0</t>
  </si>
  <si>
    <t>jz_131</t>
    <phoneticPr fontId="4" type="noConversion"/>
  </si>
  <si>
    <t>icon_jz_131_4</t>
  </si>
  <si>
    <t>building_jz_131_1</t>
  </si>
  <si>
    <t>building_jz_131_2</t>
  </si>
  <si>
    <t>building_jz_131_3</t>
  </si>
  <si>
    <t>building_jz_131_4</t>
  </si>
  <si>
    <t>building_jz_132_0</t>
  </si>
  <si>
    <t>jz_132</t>
    <phoneticPr fontId="4" type="noConversion"/>
  </si>
  <si>
    <t>icon_jz_132_4</t>
  </si>
  <si>
    <t>building_jz_132_1</t>
  </si>
  <si>
    <t>building_jz_132_2</t>
  </si>
  <si>
    <t>jz_132</t>
    <phoneticPr fontId="4" type="noConversion"/>
  </si>
  <si>
    <t>building_jz_132_3</t>
  </si>
  <si>
    <t>building_jz_132_4</t>
  </si>
  <si>
    <t>building_jz_133_0</t>
  </si>
  <si>
    <t>jz_133</t>
    <phoneticPr fontId="4" type="noConversion"/>
  </si>
  <si>
    <t>icon_jz_133_1</t>
  </si>
  <si>
    <t>building_jz_133_1</t>
  </si>
  <si>
    <t>building_jz_134_0</t>
  </si>
  <si>
    <t>jz_134</t>
    <phoneticPr fontId="4" type="noConversion"/>
  </si>
  <si>
    <t>icon_jz_134_4</t>
  </si>
  <si>
    <t>building_jz_134_1</t>
  </si>
  <si>
    <t>building_jz_134_2</t>
  </si>
  <si>
    <t>building_jz_134_3</t>
  </si>
  <si>
    <t>building_jz_134_4</t>
  </si>
  <si>
    <t>building_jz_135_0</t>
  </si>
  <si>
    <t>jz_135</t>
    <phoneticPr fontId="4" type="noConversion"/>
  </si>
  <si>
    <t>icon_jz_135_19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</si>
  <si>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</si>
  <si>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</si>
  <si>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</si>
  <si>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</si>
  <si>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</si>
  <si>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</si>
  <si>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</si>
  <si>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</si>
  <si>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</si>
  <si>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</si>
  <si>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</si>
  <si>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</si>
  <si>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</si>
  <si>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</si>
  <si>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</si>
  <si>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</si>
  <si>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</si>
  <si>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</si>
  <si>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</si>
  <si>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</si>
  <si>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jz_136</t>
    <phoneticPr fontId="4" type="noConversion"/>
  </si>
  <si>
    <t>icon_jz_136_4</t>
  </si>
  <si>
    <t>building_jz_136_1</t>
  </si>
  <si>
    <t>building_jz_136_2</t>
  </si>
  <si>
    <t>building_jz_136_3</t>
  </si>
  <si>
    <t>building_jz_136_4</t>
  </si>
  <si>
    <t>building_jz_137_0</t>
  </si>
  <si>
    <t>jz_137</t>
    <phoneticPr fontId="4" type="noConversion"/>
  </si>
  <si>
    <t>icon_jz_137_4</t>
  </si>
  <si>
    <t>building_jz_137_1</t>
  </si>
  <si>
    <t>building_jz_137_2</t>
  </si>
  <si>
    <t>building_jz_137_3</t>
  </si>
  <si>
    <t>building_jz_137_4</t>
  </si>
  <si>
    <t>building_jz_138_0</t>
  </si>
  <si>
    <t>jz_138</t>
    <phoneticPr fontId="4" type="noConversion"/>
  </si>
  <si>
    <t>icon_jz_138_4</t>
  </si>
  <si>
    <t>building_jz_138_1</t>
  </si>
  <si>
    <t>building_jz_138_2</t>
  </si>
  <si>
    <t>building_jz_138_3</t>
  </si>
  <si>
    <t>building_jz_138_4</t>
  </si>
  <si>
    <t>building_jz_139_0</t>
  </si>
  <si>
    <t>jz_139</t>
  </si>
  <si>
    <t>icon_jz_139_0</t>
  </si>
  <si>
    <t>building_jz_140_0</t>
  </si>
  <si>
    <t>jz_140</t>
  </si>
  <si>
    <t>icon_jz_140_0</t>
  </si>
  <si>
    <t>building_db_100_0</t>
  </si>
  <si>
    <t>db_100</t>
  </si>
  <si>
    <t>3*3</t>
  </si>
  <si>
    <t>icon_db_100_0</t>
  </si>
  <si>
    <t>building_db_101_0</t>
  </si>
  <si>
    <t>4,4</t>
    <phoneticPr fontId="4" type="noConversion"/>
  </si>
  <si>
    <t>db_101</t>
  </si>
  <si>
    <t>icon_db_101_0</t>
  </si>
  <si>
    <t>building_db_102_0</t>
  </si>
  <si>
    <t>4,4</t>
    <phoneticPr fontId="4" type="noConversion"/>
  </si>
  <si>
    <t>db_102</t>
  </si>
  <si>
    <t>icon_db_102_0</t>
  </si>
  <si>
    <t>building_db_103_0</t>
  </si>
  <si>
    <t>4,4</t>
    <phoneticPr fontId="4" type="noConversion"/>
  </si>
  <si>
    <t>db_103</t>
  </si>
  <si>
    <t>icon_db_103_0</t>
  </si>
  <si>
    <t>building_db_104_0</t>
  </si>
  <si>
    <t>4,4</t>
    <phoneticPr fontId="4" type="noConversion"/>
  </si>
  <si>
    <t>db_104</t>
    <phoneticPr fontId="4" type="noConversion"/>
  </si>
  <si>
    <t>4*4</t>
  </si>
  <si>
    <t>icon_db_104_0</t>
  </si>
  <si>
    <t>building_db_105_0</t>
  </si>
  <si>
    <t>db_105</t>
    <phoneticPr fontId="4" type="noConversion"/>
  </si>
  <si>
    <t>3*4</t>
  </si>
  <si>
    <t>icon_db_105_0</t>
  </si>
  <si>
    <t>building_db_106_0</t>
  </si>
  <si>
    <t>4,4</t>
    <phoneticPr fontId="4" type="noConversion"/>
  </si>
  <si>
    <t>db_106</t>
    <phoneticPr fontId="4" type="noConversion"/>
  </si>
  <si>
    <t>icon_db_106_0</t>
  </si>
  <si>
    <t>building_jz_141_0</t>
  </si>
  <si>
    <t>4,4</t>
    <phoneticPr fontId="4" type="noConversion"/>
  </si>
  <si>
    <t>jz_141</t>
    <phoneticPr fontId="4" type="noConversion"/>
  </si>
  <si>
    <t>building_jz_142_0</t>
  </si>
  <si>
    <t>4,4</t>
    <phoneticPr fontId="4" type="noConversion"/>
  </si>
  <si>
    <t>jz_142</t>
    <phoneticPr fontId="4" type="noConversion"/>
  </si>
  <si>
    <t>building_jz_143_0</t>
  </si>
  <si>
    <t>4,4</t>
    <phoneticPr fontId="4" type="noConversion"/>
  </si>
  <si>
    <t>jz_143</t>
    <phoneticPr fontId="4" type="noConversion"/>
  </si>
  <si>
    <t>初始建筑</t>
    <phoneticPr fontId="4" type="noConversion"/>
  </si>
  <si>
    <t>string</t>
    <phoneticPr fontId="4" type="noConversion"/>
  </si>
  <si>
    <t>id</t>
    <phoneticPr fontId="4" type="noConversion"/>
  </si>
  <si>
    <t>inititem</t>
    <phoneticPr fontId="4" type="noConversion"/>
  </si>
  <si>
    <t>0-10000</t>
    <phoneticPr fontId="4" type="noConversion"/>
  </si>
  <si>
    <t>0-1000</t>
    <phoneticPr fontId="4" type="noConversion"/>
  </si>
  <si>
    <t>乐园管理处</t>
  </si>
  <si>
    <t>小火车站</t>
  </si>
  <si>
    <t>自行车出租屋</t>
  </si>
  <si>
    <t>kitty主题餐厅</t>
  </si>
  <si>
    <t>kitty主题剧院</t>
  </si>
  <si>
    <t>kitty小屋</t>
  </si>
  <si>
    <t>飞艇坪</t>
  </si>
  <si>
    <t>庄园</t>
  </si>
  <si>
    <t>花园</t>
    <phoneticPr fontId="3" type="noConversion"/>
  </si>
  <si>
    <t>乐园售票亭</t>
  </si>
  <si>
    <t>回收站</t>
    <phoneticPr fontId="3" type="noConversion"/>
  </si>
  <si>
    <t>旋转木马</t>
  </si>
  <si>
    <t>桑巴气球</t>
  </si>
  <si>
    <t>摩天轮</t>
  </si>
  <si>
    <t>melody舞台</t>
  </si>
  <si>
    <t>melody主题餐厅</t>
  </si>
  <si>
    <t>卡丁车赛道</t>
  </si>
  <si>
    <t>海盗船</t>
  </si>
  <si>
    <t>碰碰车</t>
  </si>
  <si>
    <t>惊悚屋</t>
  </si>
  <si>
    <t>咖啡杯</t>
  </si>
  <si>
    <t>飓风飞椅</t>
  </si>
  <si>
    <t>冰激凌车</t>
  </si>
  <si>
    <t>糖果屋</t>
  </si>
  <si>
    <t>咖啡屋</t>
  </si>
  <si>
    <t>烘焙屋</t>
  </si>
  <si>
    <t>马戏团</t>
  </si>
  <si>
    <t>丛林探险</t>
  </si>
  <si>
    <t>海洋剧场</t>
  </si>
  <si>
    <t>游船码头</t>
  </si>
  <si>
    <t>日料店</t>
  </si>
  <si>
    <t>甜品店</t>
  </si>
  <si>
    <t>礼品店</t>
  </si>
  <si>
    <t>占卜屋</t>
  </si>
  <si>
    <t>天文台</t>
  </si>
  <si>
    <t>储藏室</t>
  </si>
  <si>
    <t>集市</t>
  </si>
  <si>
    <t>家族中心</t>
  </si>
  <si>
    <t>工人宿舍</t>
  </si>
  <si>
    <t>试衣间</t>
  </si>
  <si>
    <t>克里姆林宫</t>
  </si>
  <si>
    <t>东方明珠</t>
  </si>
  <si>
    <t>姬路城</t>
  </si>
  <si>
    <t>狮身人面像</t>
  </si>
  <si>
    <t>自由女神像</t>
  </si>
  <si>
    <t>凯旋门</t>
  </si>
  <si>
    <t>帕台农神庙</t>
  </si>
  <si>
    <t>道路</t>
    <phoneticPr fontId="3" type="noConversion"/>
  </si>
  <si>
    <t>卫生间</t>
    <phoneticPr fontId="4" type="noConversion"/>
  </si>
  <si>
    <t>垃圾桶</t>
    <phoneticPr fontId="4" type="noConversion"/>
  </si>
  <si>
    <t>饮水机</t>
    <phoneticPr fontId="4" type="noConversion"/>
  </si>
  <si>
    <t>dependID</t>
    <phoneticPr fontId="4" type="noConversion"/>
  </si>
  <si>
    <t>dependID</t>
    <phoneticPr fontId="4" type="noConversion"/>
  </si>
  <si>
    <t>建筑Spine资源名</t>
    <phoneticPr fontId="4" type="noConversion"/>
  </si>
  <si>
    <t>前提建筑</t>
    <phoneticPr fontId="4" type="noConversion"/>
  </si>
  <si>
    <t>游客降低</t>
    <phoneticPr fontId="4" type="noConversion"/>
  </si>
  <si>
    <t>愉悦度上升</t>
    <phoneticPr fontId="4" type="noConversion"/>
  </si>
  <si>
    <t>升级需求物品</t>
    <phoneticPr fontId="4" type="noConversion"/>
  </si>
  <si>
    <t>icon图片</t>
    <phoneticPr fontId="4" type="noConversion"/>
  </si>
  <si>
    <t>int</t>
    <phoneticPr fontId="4" type="noConversion"/>
  </si>
  <si>
    <t>string</t>
    <phoneticPr fontId="4" type="noConversion"/>
  </si>
  <si>
    <t>A</t>
    <phoneticPr fontId="4" type="noConversion"/>
  </si>
  <si>
    <t>N</t>
    <phoneticPr fontId="4" type="noConversion"/>
  </si>
  <si>
    <t>buildGridInfo</t>
    <phoneticPr fontId="4" type="noConversion"/>
  </si>
  <si>
    <t>buildSpineRes</t>
    <phoneticPr fontId="4" type="noConversion"/>
  </si>
  <si>
    <t>buildKind</t>
    <phoneticPr fontId="4" type="noConversion"/>
  </si>
  <si>
    <t>requireLevel</t>
    <phoneticPr fontId="4" type="noConversion"/>
  </si>
  <si>
    <t>requireItem</t>
    <phoneticPr fontId="4" type="noConversion"/>
  </si>
  <si>
    <t>iconPic</t>
    <phoneticPr fontId="4" type="noConversion"/>
  </si>
  <si>
    <t>0-100000000</t>
    <phoneticPr fontId="4" type="noConversion"/>
  </si>
  <si>
    <t>0</t>
    <phoneticPr fontId="4" type="noConversion"/>
  </si>
  <si>
    <t>0</t>
    <phoneticPr fontId="4" type="noConversion"/>
  </si>
  <si>
    <t>0-100</t>
    <phoneticPr fontId="4" type="noConversion"/>
  </si>
  <si>
    <t>jz_100</t>
    <phoneticPr fontId="4" type="noConversion"/>
  </si>
  <si>
    <t>jz_100</t>
    <phoneticPr fontId="4" type="noConversion"/>
  </si>
  <si>
    <t>jz_100</t>
    <phoneticPr fontId="4" type="noConversion"/>
  </si>
  <si>
    <t>3,3</t>
    <phoneticPr fontId="4" type="noConversion"/>
  </si>
  <si>
    <t>jz_101</t>
    <phoneticPr fontId="4" type="noConversion"/>
  </si>
  <si>
    <t>jz_102</t>
    <phoneticPr fontId="4" type="noConversion"/>
  </si>
  <si>
    <t>jz_102</t>
    <phoneticPr fontId="4" type="noConversion"/>
  </si>
  <si>
    <t>jz_102</t>
    <phoneticPr fontId="4" type="noConversion"/>
  </si>
  <si>
    <t>jz_103</t>
    <phoneticPr fontId="4" type="noConversion"/>
  </si>
  <si>
    <t>jz_104</t>
    <phoneticPr fontId="4" type="noConversion"/>
  </si>
  <si>
    <t>jz_104</t>
    <phoneticPr fontId="4" type="noConversion"/>
  </si>
  <si>
    <t>jz_105</t>
    <phoneticPr fontId="4" type="noConversion"/>
  </si>
  <si>
    <t>jz_106</t>
    <phoneticPr fontId="4" type="noConversion"/>
  </si>
  <si>
    <t>jz_107</t>
    <phoneticPr fontId="4" type="noConversion"/>
  </si>
  <si>
    <t>jz_107</t>
    <phoneticPr fontId="4" type="noConversion"/>
  </si>
  <si>
    <t>20010001_2</t>
    <phoneticPr fontId="4" type="noConversion"/>
  </si>
  <si>
    <t>20010001_4</t>
    <phoneticPr fontId="4" type="noConversion"/>
  </si>
  <si>
    <t>20010001_5</t>
    <phoneticPr fontId="4" type="noConversion"/>
  </si>
  <si>
    <t>20010001_7</t>
    <phoneticPr fontId="4" type="noConversion"/>
  </si>
  <si>
    <t>20010001_6,2001002_5</t>
    <phoneticPr fontId="4" type="noConversion"/>
  </si>
  <si>
    <t>20010001_5,2001002_4</t>
    <phoneticPr fontId="4" type="noConversion"/>
  </si>
  <si>
    <t>jz_107</t>
    <phoneticPr fontId="4" type="noConversion"/>
  </si>
  <si>
    <t>20010001_7,2001001_7</t>
    <phoneticPr fontId="4" type="noConversion"/>
  </si>
  <si>
    <t>花园</t>
    <phoneticPr fontId="3" type="noConversion"/>
  </si>
  <si>
    <t>jz_108</t>
    <phoneticPr fontId="4" type="noConversion"/>
  </si>
  <si>
    <t>jz_108</t>
    <phoneticPr fontId="4" type="noConversion"/>
  </si>
  <si>
    <t>20010002_2</t>
    <phoneticPr fontId="4" type="noConversion"/>
  </si>
  <si>
    <t>20010002_5</t>
    <phoneticPr fontId="4" type="noConversion"/>
  </si>
  <si>
    <t>20010002_10,20010001_3</t>
    <phoneticPr fontId="4" type="noConversion"/>
  </si>
  <si>
    <t>20010002_12,20010001_5</t>
    <phoneticPr fontId="4" type="noConversion"/>
  </si>
  <si>
    <t>jz_109</t>
    <phoneticPr fontId="4" type="noConversion"/>
  </si>
  <si>
    <t>回收站</t>
    <phoneticPr fontId="3" type="noConversion"/>
  </si>
  <si>
    <t>jz_110</t>
    <phoneticPr fontId="4" type="noConversion"/>
  </si>
  <si>
    <t>jz_111</t>
    <phoneticPr fontId="4" type="noConversion"/>
  </si>
  <si>
    <t>jz_111</t>
    <phoneticPr fontId="4" type="noConversion"/>
  </si>
  <si>
    <t>jz_112</t>
    <phoneticPr fontId="4" type="noConversion"/>
  </si>
  <si>
    <t>jz_113</t>
    <phoneticPr fontId="4" type="noConversion"/>
  </si>
  <si>
    <t>jz_113</t>
    <phoneticPr fontId="4" type="noConversion"/>
  </si>
  <si>
    <t>jz_114</t>
    <phoneticPr fontId="4" type="noConversion"/>
  </si>
  <si>
    <t>jz_114</t>
    <phoneticPr fontId="4" type="noConversion"/>
  </si>
  <si>
    <t>jz_115</t>
    <phoneticPr fontId="4" type="noConversion"/>
  </si>
  <si>
    <t>jz_115</t>
    <phoneticPr fontId="4" type="noConversion"/>
  </si>
  <si>
    <t>jz_116</t>
    <phoneticPr fontId="4" type="noConversion"/>
  </si>
  <si>
    <t>jz_117</t>
    <phoneticPr fontId="4" type="noConversion"/>
  </si>
  <si>
    <t>jz_117</t>
    <phoneticPr fontId="4" type="noConversion"/>
  </si>
  <si>
    <t>jz_118</t>
    <phoneticPr fontId="4" type="noConversion"/>
  </si>
  <si>
    <t>jz_119</t>
    <phoneticPr fontId="4" type="noConversion"/>
  </si>
  <si>
    <t>jz_119</t>
    <phoneticPr fontId="4" type="noConversion"/>
  </si>
  <si>
    <t>jz_120</t>
    <phoneticPr fontId="4" type="noConversion"/>
  </si>
  <si>
    <t>jz_121</t>
    <phoneticPr fontId="4" type="noConversion"/>
  </si>
  <si>
    <t>jz_122</t>
    <phoneticPr fontId="4" type="noConversion"/>
  </si>
  <si>
    <t>jz_123</t>
    <phoneticPr fontId="4" type="noConversion"/>
  </si>
  <si>
    <t>jz_124</t>
    <phoneticPr fontId="4" type="noConversion"/>
  </si>
  <si>
    <t>jz_124</t>
    <phoneticPr fontId="4" type="noConversion"/>
  </si>
  <si>
    <t>jz_125</t>
    <phoneticPr fontId="4" type="noConversion"/>
  </si>
  <si>
    <t>jz_125</t>
    <phoneticPr fontId="4" type="noConversion"/>
  </si>
  <si>
    <t>jz_126</t>
    <phoneticPr fontId="4" type="noConversion"/>
  </si>
  <si>
    <t>jz_127</t>
    <phoneticPr fontId="4" type="noConversion"/>
  </si>
  <si>
    <t>jz_127</t>
    <phoneticPr fontId="4" type="noConversion"/>
  </si>
  <si>
    <t>jz_128</t>
    <phoneticPr fontId="4" type="noConversion"/>
  </si>
  <si>
    <t>jz_129</t>
    <phoneticPr fontId="4" type="noConversion"/>
  </si>
  <si>
    <t>jz_130</t>
    <phoneticPr fontId="4" type="noConversion"/>
  </si>
  <si>
    <t>jz_130</t>
    <phoneticPr fontId="4" type="noConversion"/>
  </si>
  <si>
    <t>jz_131</t>
    <phoneticPr fontId="4" type="noConversion"/>
  </si>
  <si>
    <t>jz_132</t>
    <phoneticPr fontId="4" type="noConversion"/>
  </si>
  <si>
    <t>jz_132</t>
    <phoneticPr fontId="4" type="noConversion"/>
  </si>
  <si>
    <t>jz_133</t>
    <phoneticPr fontId="4" type="noConversion"/>
  </si>
  <si>
    <t>jz_133</t>
    <phoneticPr fontId="4" type="noConversion"/>
  </si>
  <si>
    <t>jz_134</t>
    <phoneticPr fontId="4" type="noConversion"/>
  </si>
  <si>
    <t>jz_135</t>
    <phoneticPr fontId="4" type="noConversion"/>
  </si>
  <si>
    <t>jz_135</t>
    <phoneticPr fontId="4" type="noConversion"/>
  </si>
  <si>
    <t>jz_136</t>
    <phoneticPr fontId="4" type="noConversion"/>
  </si>
  <si>
    <t>jz_137</t>
    <phoneticPr fontId="4" type="noConversion"/>
  </si>
  <si>
    <t>jz_138</t>
    <phoneticPr fontId="4" type="noConversion"/>
  </si>
  <si>
    <t>jz_138</t>
    <phoneticPr fontId="4" type="noConversion"/>
  </si>
  <si>
    <t>道路</t>
    <phoneticPr fontId="3" type="noConversion"/>
  </si>
  <si>
    <t>db_104</t>
    <phoneticPr fontId="4" type="noConversion"/>
  </si>
  <si>
    <t>db_105</t>
    <phoneticPr fontId="4" type="noConversion"/>
  </si>
  <si>
    <t>db_106</t>
    <phoneticPr fontId="4" type="noConversion"/>
  </si>
  <si>
    <t>旅店</t>
    <phoneticPr fontId="3" type="noConversion"/>
  </si>
  <si>
    <t>旅店</t>
    <phoneticPr fontId="3" type="noConversion"/>
  </si>
  <si>
    <t>jz_144</t>
    <phoneticPr fontId="3" type="noConversion"/>
  </si>
  <si>
    <t>jz_144</t>
    <phoneticPr fontId="3" type="noConversion"/>
  </si>
  <si>
    <t>10010001_2</t>
    <phoneticPr fontId="3" type="noConversion"/>
  </si>
  <si>
    <t>icon_jz_144_0</t>
    <phoneticPr fontId="3" type="noConversion"/>
  </si>
  <si>
    <t>10010001_4</t>
    <phoneticPr fontId="3" type="noConversion"/>
  </si>
  <si>
    <t>icon_jz_145_0</t>
    <phoneticPr fontId="3" type="noConversion"/>
  </si>
  <si>
    <t>10010001_7</t>
    <phoneticPr fontId="3" type="noConversion"/>
  </si>
  <si>
    <t>10010001_7</t>
    <phoneticPr fontId="3" type="noConversion"/>
  </si>
  <si>
    <t>10010001_8</t>
    <phoneticPr fontId="3" type="noConversion"/>
  </si>
  <si>
    <t>10010001_10</t>
    <phoneticPr fontId="3" type="noConversion"/>
  </si>
  <si>
    <t>10010001_10</t>
    <phoneticPr fontId="3" type="noConversion"/>
  </si>
  <si>
    <t>书店</t>
    <phoneticPr fontId="3" type="noConversion"/>
  </si>
  <si>
    <t>书店</t>
    <phoneticPr fontId="3" type="noConversion"/>
  </si>
  <si>
    <t>jz_145</t>
    <phoneticPr fontId="3" type="noConversion"/>
  </si>
  <si>
    <t>jz_145</t>
    <phoneticPr fontId="3" type="noConversion"/>
  </si>
  <si>
    <t>10010001_3</t>
    <phoneticPr fontId="3" type="noConversion"/>
  </si>
  <si>
    <t>icon_jz_146_0</t>
    <phoneticPr fontId="3" type="noConversion"/>
  </si>
  <si>
    <t>10010001_5</t>
    <phoneticPr fontId="3" type="noConversion"/>
  </si>
  <si>
    <t>10010001_5</t>
    <phoneticPr fontId="3" type="noConversion"/>
  </si>
  <si>
    <t>10010001_11</t>
    <phoneticPr fontId="3" type="noConversion"/>
  </si>
  <si>
    <t>游艺中心</t>
    <phoneticPr fontId="3" type="noConversion"/>
  </si>
  <si>
    <t>游艺中心</t>
    <phoneticPr fontId="3" type="noConversion"/>
  </si>
  <si>
    <t>10010001_7</t>
    <phoneticPr fontId="3" type="noConversion"/>
  </si>
  <si>
    <t>游艺中心</t>
    <phoneticPr fontId="3" type="noConversion"/>
  </si>
  <si>
    <t>10010001_8</t>
    <phoneticPr fontId="3" type="noConversion"/>
  </si>
  <si>
    <t>10010001_13</t>
    <phoneticPr fontId="3" type="noConversion"/>
  </si>
  <si>
    <t>中华料理店</t>
    <phoneticPr fontId="3" type="noConversion"/>
  </si>
  <si>
    <t>jz_151</t>
    <phoneticPr fontId="3" type="noConversion"/>
  </si>
  <si>
    <t>中华料理店</t>
    <phoneticPr fontId="3" type="noConversion"/>
  </si>
  <si>
    <t>10010001_9</t>
    <phoneticPr fontId="3" type="noConversion"/>
  </si>
  <si>
    <t>icon_jz_148_0</t>
    <phoneticPr fontId="3" type="noConversion"/>
  </si>
  <si>
    <t>过山车</t>
    <phoneticPr fontId="3" type="noConversion"/>
  </si>
  <si>
    <t>过山车</t>
    <phoneticPr fontId="3" type="noConversion"/>
  </si>
  <si>
    <t>10010001_13</t>
    <phoneticPr fontId="3" type="noConversion"/>
  </si>
  <si>
    <t>汉堡店</t>
    <phoneticPr fontId="3" type="noConversion"/>
  </si>
  <si>
    <t>汉堡店</t>
    <phoneticPr fontId="3" type="noConversion"/>
  </si>
  <si>
    <t>10010001_4</t>
    <phoneticPr fontId="3" type="noConversion"/>
  </si>
  <si>
    <t>icon_jz_150_0</t>
    <phoneticPr fontId="3" type="noConversion"/>
  </si>
  <si>
    <t>10010001_6</t>
    <phoneticPr fontId="3" type="noConversion"/>
  </si>
  <si>
    <t>10010001_12</t>
    <phoneticPr fontId="3" type="noConversion"/>
  </si>
  <si>
    <t>泳池乐园</t>
    <phoneticPr fontId="3" type="noConversion"/>
  </si>
  <si>
    <t>10010001_6</t>
    <phoneticPr fontId="3" type="noConversion"/>
  </si>
  <si>
    <t>泳池乐园</t>
    <phoneticPr fontId="3" type="noConversion"/>
  </si>
  <si>
    <t>大本钟</t>
    <phoneticPr fontId="3" type="noConversion"/>
  </si>
  <si>
    <t>db_107</t>
    <phoneticPr fontId="3" type="noConversion"/>
  </si>
  <si>
    <t>icon_db_107_0</t>
    <phoneticPr fontId="3" type="noConversion"/>
  </si>
  <si>
    <t>环球剧场</t>
    <phoneticPr fontId="3" type="noConversion"/>
  </si>
  <si>
    <t>db_108</t>
  </si>
  <si>
    <t>icon_db_108_0</t>
    <phoneticPr fontId="3" type="noConversion"/>
  </si>
  <si>
    <t>圣索菲亚大教堂</t>
    <phoneticPr fontId="3" type="noConversion"/>
  </si>
  <si>
    <t>db_109</t>
  </si>
  <si>
    <t>icon_db_109_0</t>
    <phoneticPr fontId="3" type="noConversion"/>
  </si>
  <si>
    <t>卢浮宫</t>
    <phoneticPr fontId="3" type="noConversion"/>
  </si>
  <si>
    <t>db_110</t>
  </si>
  <si>
    <t>icon_db_110_0</t>
    <phoneticPr fontId="3" type="noConversion"/>
  </si>
  <si>
    <t>悉尼歌剧院</t>
    <phoneticPr fontId="3" type="noConversion"/>
  </si>
  <si>
    <t>db_111</t>
  </si>
  <si>
    <t>icon_db_111_0</t>
    <phoneticPr fontId="3" type="noConversion"/>
  </si>
  <si>
    <t>巨蛋</t>
    <phoneticPr fontId="3" type="noConversion"/>
  </si>
  <si>
    <t>db_112</t>
  </si>
  <si>
    <t>icon_db_112_0</t>
    <phoneticPr fontId="3" type="noConversion"/>
  </si>
  <si>
    <t>备注</t>
    <phoneticPr fontId="3" type="noConversion"/>
  </si>
  <si>
    <t>string</t>
    <phoneticPr fontId="3" type="noConversion"/>
  </si>
  <si>
    <t>N</t>
    <phoneticPr fontId="3" type="noConversion"/>
  </si>
  <si>
    <t>record</t>
    <phoneticPr fontId="3" type="noConversion"/>
  </si>
  <si>
    <t>int</t>
    <phoneticPr fontId="3" type="noConversion"/>
  </si>
  <si>
    <t>0-10000</t>
    <phoneticPr fontId="3" type="noConversion"/>
  </si>
  <si>
    <t>float</t>
    <phoneticPr fontId="4" type="noConversion"/>
  </si>
  <si>
    <t>0-1000</t>
    <phoneticPr fontId="3" type="noConversion"/>
  </si>
  <si>
    <t>0-100</t>
    <phoneticPr fontId="3" type="noConversion"/>
  </si>
  <si>
    <t>2,2</t>
    <phoneticPr fontId="4" type="noConversion"/>
  </si>
  <si>
    <t>1-10000000</t>
    <phoneticPr fontId="3" type="noConversion"/>
  </si>
  <si>
    <t>0-10000000</t>
    <phoneticPr fontId="3" type="noConversion"/>
  </si>
  <si>
    <t>4,5</t>
    <phoneticPr fontId="4" type="noConversion"/>
  </si>
  <si>
    <t>2,2</t>
    <phoneticPr fontId="4" type="noConversion"/>
  </si>
  <si>
    <t>3,3</t>
    <phoneticPr fontId="4" type="noConversion"/>
  </si>
  <si>
    <t>3,3</t>
    <phoneticPr fontId="4" type="noConversion"/>
  </si>
  <si>
    <t>2,2</t>
    <phoneticPr fontId="4" type="noConversion"/>
  </si>
  <si>
    <t>5,4</t>
    <phoneticPr fontId="4" type="noConversion"/>
  </si>
  <si>
    <t>2,2</t>
    <phoneticPr fontId="4" type="noConversion"/>
  </si>
  <si>
    <t>2,2</t>
    <phoneticPr fontId="4" type="noConversion"/>
  </si>
  <si>
    <t>3,4</t>
    <phoneticPr fontId="4" type="noConversion"/>
  </si>
  <si>
    <t>2,2</t>
    <phoneticPr fontId="4" type="noConversion"/>
  </si>
  <si>
    <t>3,3</t>
    <phoneticPr fontId="4" type="noConversion"/>
  </si>
  <si>
    <t>3,4</t>
    <phoneticPr fontId="4" type="noConversion"/>
  </si>
  <si>
    <t>2,2</t>
    <phoneticPr fontId="4" type="noConversion"/>
  </si>
  <si>
    <t>3,3</t>
    <phoneticPr fontId="4" type="noConversion"/>
  </si>
  <si>
    <t>4,4</t>
    <phoneticPr fontId="4" type="noConversion"/>
  </si>
  <si>
    <t>2,2</t>
    <phoneticPr fontId="4" type="noConversion"/>
  </si>
  <si>
    <t>1,1</t>
    <phoneticPr fontId="4" type="noConversion"/>
  </si>
  <si>
    <t>2,2</t>
    <phoneticPr fontId="4" type="noConversion"/>
  </si>
  <si>
    <t>2,2</t>
    <phoneticPr fontId="4" type="noConversion"/>
  </si>
  <si>
    <t>3,3</t>
    <phoneticPr fontId="4" type="noConversion"/>
  </si>
  <si>
    <t>道具生产时间（单位：秒）</t>
    <phoneticPr fontId="4" type="noConversion"/>
  </si>
  <si>
    <t>int</t>
    <phoneticPr fontId="3" type="noConversion"/>
  </si>
  <si>
    <t>A</t>
    <phoneticPr fontId="3" type="noConversion"/>
  </si>
  <si>
    <t>GoldOutput</t>
    <phoneticPr fontId="3" type="noConversion"/>
  </si>
  <si>
    <t>int</t>
    <phoneticPr fontId="3" type="noConversion"/>
  </si>
  <si>
    <t>0-1000000</t>
    <phoneticPr fontId="3" type="noConversion"/>
  </si>
  <si>
    <t>2,2</t>
    <phoneticPr fontId="3" type="noConversion"/>
  </si>
  <si>
    <t>3,3</t>
    <phoneticPr fontId="3" type="noConversion"/>
  </si>
  <si>
    <t>4,4</t>
    <phoneticPr fontId="3" type="noConversion"/>
  </si>
  <si>
    <t>作用描述</t>
    <phoneticPr fontId="3" type="noConversion"/>
  </si>
  <si>
    <t>激活是否需要道路</t>
    <phoneticPr fontId="3" type="noConversion"/>
  </si>
  <si>
    <t>int</t>
    <phoneticPr fontId="3" type="noConversion"/>
  </si>
  <si>
    <t>A</t>
    <phoneticPr fontId="3" type="noConversion"/>
  </si>
  <si>
    <t>RoadActiveType</t>
    <phoneticPr fontId="3" type="noConversion"/>
  </si>
  <si>
    <t>0</t>
    <phoneticPr fontId="3" type="noConversion"/>
  </si>
  <si>
    <t>0-1</t>
    <phoneticPr fontId="3" type="noConversion"/>
  </si>
  <si>
    <t>3,3</t>
    <phoneticPr fontId="3" type="noConversion"/>
  </si>
  <si>
    <t>5,5</t>
    <phoneticPr fontId="3" type="noConversion"/>
  </si>
  <si>
    <t>effectval</t>
    <phoneticPr fontId="3" type="noConversion"/>
  </si>
  <si>
    <t>1_10000</t>
    <phoneticPr fontId="3" type="noConversion"/>
  </si>
  <si>
    <t>1_20000</t>
    <phoneticPr fontId="3" type="noConversion"/>
  </si>
  <si>
    <t>2_1</t>
    <phoneticPr fontId="3" type="noConversion"/>
  </si>
  <si>
    <t>1_30000</t>
    <phoneticPr fontId="3" type="noConversion"/>
  </si>
  <si>
    <t>可使用卡牌</t>
    <phoneticPr fontId="3" type="noConversion"/>
  </si>
  <si>
    <t>string</t>
    <phoneticPr fontId="3" type="noConversion"/>
  </si>
  <si>
    <t>A</t>
    <phoneticPr fontId="3" type="noConversion"/>
  </si>
  <si>
    <t>usecard</t>
    <phoneticPr fontId="3" type="noConversion"/>
  </si>
  <si>
    <t>砖地</t>
    <phoneticPr fontId="3" type="noConversion"/>
  </si>
  <si>
    <t>碎砖地</t>
    <phoneticPr fontId="3" type="noConversion"/>
  </si>
  <si>
    <t>碎石地</t>
    <phoneticPr fontId="3" type="noConversion"/>
  </si>
  <si>
    <t>building_jz_151</t>
    <phoneticPr fontId="3" type="noConversion"/>
  </si>
  <si>
    <t>building_jz_152</t>
  </si>
  <si>
    <t>building_jz_153</t>
  </si>
  <si>
    <t>6,5</t>
    <phoneticPr fontId="4" type="noConversion"/>
  </si>
  <si>
    <t>icon_jz_152_0</t>
    <phoneticPr fontId="3" type="noConversion"/>
  </si>
  <si>
    <t>jz_146</t>
  </si>
  <si>
    <t>jz_147</t>
  </si>
  <si>
    <t>jz_148</t>
  </si>
  <si>
    <t>jz_149</t>
  </si>
  <si>
    <t>jz_150</t>
  </si>
  <si>
    <t>jz_152</t>
  </si>
  <si>
    <t>jz_153</t>
  </si>
  <si>
    <t>icon_jz_147_0</t>
    <phoneticPr fontId="3" type="noConversion"/>
  </si>
  <si>
    <t>icon_jz_149_0</t>
    <phoneticPr fontId="3" type="noConversion"/>
  </si>
  <si>
    <t>icon_jz_151_0</t>
    <phoneticPr fontId="3" type="noConversion"/>
  </si>
  <si>
    <t>icon_jz_153_0</t>
    <phoneticPr fontId="3" type="noConversion"/>
  </si>
  <si>
    <t>白鲸</t>
    <phoneticPr fontId="3" type="noConversion"/>
  </si>
  <si>
    <t>黄金矿山</t>
    <phoneticPr fontId="3" type="noConversion"/>
  </si>
  <si>
    <t>4,4</t>
    <phoneticPr fontId="3" type="noConversion"/>
  </si>
  <si>
    <t>building_jz_154</t>
  </si>
  <si>
    <t>building_jz_155</t>
  </si>
  <si>
    <t>jz_154</t>
  </si>
  <si>
    <t>jz_155</t>
  </si>
  <si>
    <t>icon_jz_154_0</t>
    <phoneticPr fontId="3" type="noConversion"/>
  </si>
  <si>
    <t>icon_jz_155_0</t>
    <phoneticPr fontId="3" type="noConversion"/>
  </si>
  <si>
    <t>建筑类型
0、系统自带不可建
1、功能
2、资源产出
3、初级生产
4、废弃
5、地标
7、道路
8、高级合成
9、玩法建筑</t>
    <phoneticPr fontId="4" type="noConversion"/>
  </si>
  <si>
    <t>10010001_1_0_0,10010012_1_5_7,10010039_1_-3_-3,10010036_1_-10_-10</t>
    <phoneticPr fontId="4" type="noConversion"/>
  </si>
  <si>
    <t>makeTime</t>
    <phoneticPr fontId="4" type="noConversion"/>
  </si>
  <si>
    <t>产出物品</t>
    <phoneticPr fontId="3" type="noConversion"/>
  </si>
  <si>
    <t>string</t>
    <phoneticPr fontId="3" type="noConversion"/>
  </si>
  <si>
    <t>C</t>
    <phoneticPr fontId="3" type="noConversion"/>
  </si>
  <si>
    <t>produceItem</t>
    <phoneticPr fontId="3" type="noConversion"/>
  </si>
  <si>
    <t>building_jz_100</t>
    <phoneticPr fontId="4" type="noConversion"/>
  </si>
  <si>
    <t>building_jz_101</t>
  </si>
  <si>
    <t>building_jz_102</t>
  </si>
  <si>
    <t>building_jz_103</t>
  </si>
  <si>
    <t>building_jz_104</t>
  </si>
  <si>
    <t>building_jz_105</t>
  </si>
  <si>
    <t>building_jz_106</t>
  </si>
  <si>
    <t>building_jz_107</t>
  </si>
  <si>
    <t>building_jz_108</t>
  </si>
  <si>
    <t>building_jz_109</t>
  </si>
  <si>
    <t>building_jz_110</t>
  </si>
  <si>
    <t>building_jz_111</t>
  </si>
  <si>
    <t>building_jz_112</t>
  </si>
  <si>
    <t>building_jz_113</t>
  </si>
  <si>
    <t>building_jz_114</t>
  </si>
  <si>
    <t>building_jz_115</t>
  </si>
  <si>
    <t>building_jz_116</t>
  </si>
  <si>
    <t>building_jz_117</t>
  </si>
  <si>
    <t>building_jz_118</t>
  </si>
  <si>
    <t>building_jz_119</t>
  </si>
  <si>
    <t>building_jz_120</t>
  </si>
  <si>
    <t>building_jz_121</t>
  </si>
  <si>
    <t>building_jz_122</t>
  </si>
  <si>
    <t>building_jz_123</t>
  </si>
  <si>
    <t>building_jz_124</t>
  </si>
  <si>
    <t>building_jz_125</t>
  </si>
  <si>
    <t>building_jz_126</t>
  </si>
  <si>
    <t>building_jz_127</t>
  </si>
  <si>
    <t>building_jz_128</t>
  </si>
  <si>
    <t>building_jz_130</t>
  </si>
  <si>
    <t>building_jz_131</t>
  </si>
  <si>
    <t>building_jz_132</t>
  </si>
  <si>
    <t>building_jz_133</t>
  </si>
  <si>
    <t>building_jz_134</t>
  </si>
  <si>
    <t>building_jz_135</t>
  </si>
  <si>
    <t>building_jz_136</t>
  </si>
  <si>
    <t>building_jz_137</t>
  </si>
  <si>
    <t>building_jz_138</t>
  </si>
  <si>
    <t>building_jz_139</t>
  </si>
  <si>
    <t>building_jz_140</t>
  </si>
  <si>
    <t>building_db_100</t>
  </si>
  <si>
    <t>building_db_101</t>
  </si>
  <si>
    <t>building_db_102</t>
  </si>
  <si>
    <t>building_db_103</t>
  </si>
  <si>
    <t>building_db_104</t>
  </si>
  <si>
    <t>building_db_105</t>
  </si>
  <si>
    <t>building_db_106</t>
  </si>
  <si>
    <t>building_jz_144</t>
  </si>
  <si>
    <t>building_jz_145</t>
  </si>
  <si>
    <t>building_jz_146</t>
  </si>
  <si>
    <t>building_jz_147</t>
  </si>
  <si>
    <t>building_jz_148</t>
  </si>
  <si>
    <t>building_jz_149</t>
  </si>
  <si>
    <t>building_jz_150</t>
  </si>
  <si>
    <t>building_db_107</t>
  </si>
  <si>
    <t>building_db_108</t>
  </si>
  <si>
    <t>building_db_109</t>
  </si>
  <si>
    <t>building_db_110</t>
  </si>
  <si>
    <t>building_db_111</t>
  </si>
  <si>
    <t>building_db_112</t>
  </si>
  <si>
    <t>building_jz_112</t>
    <phoneticPr fontId="3" type="noConversion"/>
  </si>
  <si>
    <t>building_jz_113</t>
    <phoneticPr fontId="3" type="noConversion"/>
  </si>
  <si>
    <t>building_jz_114</t>
    <phoneticPr fontId="3" type="noConversion"/>
  </si>
  <si>
    <t>building_jz_115</t>
    <phoneticPr fontId="3" type="noConversion"/>
  </si>
  <si>
    <t>building_jz_116</t>
    <phoneticPr fontId="3" type="noConversion"/>
  </si>
  <si>
    <t>building_jz_117</t>
    <phoneticPr fontId="3" type="noConversion"/>
  </si>
  <si>
    <t>building_jz_150</t>
    <phoneticPr fontId="3" type="noConversion"/>
  </si>
  <si>
    <t>building_jz_149</t>
    <phoneticPr fontId="3" type="noConversion"/>
  </si>
  <si>
    <t>building_jz_148</t>
    <phoneticPr fontId="3" type="noConversion"/>
  </si>
  <si>
    <t>building_jz_147</t>
    <phoneticPr fontId="3" type="noConversion"/>
  </si>
  <si>
    <t>building_jz_146</t>
    <phoneticPr fontId="3" type="noConversion"/>
  </si>
  <si>
    <t>building_jz_144</t>
    <phoneticPr fontId="3" type="noConversion"/>
  </si>
  <si>
    <t>building_jz_145</t>
    <phoneticPr fontId="3" type="noConversion"/>
  </si>
  <si>
    <t>building_jz_135</t>
    <phoneticPr fontId="3" type="noConversion"/>
  </si>
  <si>
    <t>building_jz_134</t>
    <phoneticPr fontId="3" type="noConversion"/>
  </si>
  <si>
    <t>building_jz_133</t>
    <phoneticPr fontId="3" type="noConversion"/>
  </si>
  <si>
    <t>building_jz_132</t>
    <phoneticPr fontId="3" type="noConversion"/>
  </si>
  <si>
    <t>building_jz_131</t>
    <phoneticPr fontId="3" type="noConversion"/>
  </si>
  <si>
    <t>building_jz_130</t>
    <phoneticPr fontId="3" type="noConversion"/>
  </si>
  <si>
    <t>building_jz_129</t>
    <phoneticPr fontId="3" type="noConversion"/>
  </si>
  <si>
    <t>building_jz_128</t>
    <phoneticPr fontId="3" type="noConversion"/>
  </si>
  <si>
    <t>building_jz_127</t>
    <phoneticPr fontId="3" type="noConversion"/>
  </si>
  <si>
    <t>building_jz_126</t>
    <phoneticPr fontId="3" type="noConversion"/>
  </si>
  <si>
    <t>金币产量（单位：小时）</t>
    <phoneticPr fontId="3" type="noConversion"/>
  </si>
  <si>
    <t>金币建筑产出上限</t>
    <phoneticPr fontId="3" type="noConversion"/>
  </si>
  <si>
    <t>GoldOutputMax</t>
    <phoneticPr fontId="3" type="noConversion"/>
  </si>
  <si>
    <t>melody转盘</t>
    <phoneticPr fontId="3" type="noConversion"/>
  </si>
  <si>
    <t>初始道具和属性</t>
    <phoneticPr fontId="4" type="noConversion"/>
  </si>
  <si>
    <t>1_100,2_100,3_100,4_1,5_50,6_20,7_10,11_16,20010030_1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</si>
</sst>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indexed="8"/>
      <name val="幼圆"/>
      <family val="3"/>
      <charset val="134"/>
    </font>
    <font>
      <sz val="10"/>
      <color theme="1"/>
      <name val="幼圆"/>
      <family val="3"/>
      <charset val="134"/>
    </font>
    <font>
      <sz val="11"/>
      <color rgb="FF9C0006"/>
      <name val="幼圆"/>
      <family val="3"/>
      <charset val="134"/>
    </font>
    <font>
      <sz val="11"/>
      <color indexed="16"/>
      <name val="幼圆"/>
      <family val="3"/>
      <charset val="134"/>
    </font>
    <font>
      <sz val="11"/>
      <color theme="1"/>
      <name val="幼圆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7" fillId="2" borderId="0" xfId="1" applyFont="1" applyAlignment="1"/>
    <xf numFmtId="0" fontId="8" fillId="2" borderId="0" xfId="1" applyFont="1" applyAlignment="1"/>
    <xf numFmtId="0" fontId="8" fillId="2" borderId="0" xfId="1" applyFont="1" applyAlignment="1">
      <alignment horizontal="center"/>
    </xf>
    <xf numFmtId="0" fontId="7" fillId="2" borderId="0" xfId="1" applyFont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NumberFormat="1" applyFill="1" applyBorder="1" applyAlignment="1" applyProtection="1">
      <alignment horizontal="center"/>
    </xf>
    <xf numFmtId="49" fontId="9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right"/>
    </xf>
  </cellXfs>
  <cellStyles count="2">
    <cellStyle name="差" xfId="1" builtinId="27"/>
    <cellStyle name="常规" xfId="0" builtinId="0"/>
  </cellStyles>
  <dxfs count="2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64"/>
  <sheetViews>
    <sheetView workbookViewId="0">
      <pane ySplit="1" topLeftCell="A113" activePane="bottomLeft" state="frozen"/>
      <selection pane="bottomLeft" activeCell="G155" sqref="G155:G159"/>
    </sheetView>
  </sheetViews>
  <sheetFormatPr defaultRowHeight="13.5"/>
  <cols>
    <col min="1" max="1" width="11.25" bestFit="1" customWidth="1"/>
    <col min="2" max="2" width="18" bestFit="1" customWidth="1"/>
    <col min="3" max="3" width="23.125" customWidth="1"/>
    <col min="10" max="10" width="18.5" customWidth="1"/>
    <col min="15" max="15" width="17.25" customWidth="1"/>
    <col min="16" max="16" width="18.625" customWidth="1"/>
    <col min="17" max="17" width="16.5" customWidth="1"/>
    <col min="18" max="18" width="11.625" customWidth="1"/>
    <col min="21" max="21" width="22.75" customWidth="1"/>
    <col min="22" max="22" width="11.25" bestFit="1" customWidth="1"/>
    <col min="23" max="23" width="21.875" bestFit="1" customWidth="1"/>
    <col min="24" max="24" width="16.125" bestFit="1" customWidth="1"/>
    <col min="25" max="25" width="23.875" bestFit="1" customWidth="1"/>
    <col min="26" max="26" width="19.375" customWidth="1"/>
    <col min="27" max="27" width="9.375" bestFit="1" customWidth="1"/>
    <col min="28" max="28" width="13.125" bestFit="1" customWidth="1"/>
    <col min="29" max="29" width="15" bestFit="1" customWidth="1"/>
  </cols>
  <sheetData>
    <row r="1" spans="1:31" ht="120">
      <c r="A1" s="1" t="s">
        <v>514</v>
      </c>
      <c r="B1" s="2" t="s">
        <v>1</v>
      </c>
      <c r="C1" s="2" t="s">
        <v>677</v>
      </c>
      <c r="D1" s="1" t="s">
        <v>2</v>
      </c>
      <c r="E1" s="3" t="s">
        <v>3</v>
      </c>
      <c r="F1" s="4" t="s">
        <v>4</v>
      </c>
      <c r="G1" s="4" t="s">
        <v>180</v>
      </c>
      <c r="H1" s="4" t="s">
        <v>5</v>
      </c>
      <c r="I1" s="4" t="s">
        <v>515</v>
      </c>
      <c r="J1" s="23" t="s">
        <v>764</v>
      </c>
      <c r="K1" s="5" t="s">
        <v>516</v>
      </c>
      <c r="L1" s="5" t="s">
        <v>6</v>
      </c>
      <c r="M1" s="6" t="s">
        <v>8</v>
      </c>
      <c r="N1" s="4" t="s">
        <v>9</v>
      </c>
      <c r="O1" s="4" t="s">
        <v>719</v>
      </c>
      <c r="P1" s="7" t="s">
        <v>517</v>
      </c>
      <c r="Q1" s="7" t="s">
        <v>518</v>
      </c>
      <c r="R1" s="7" t="s">
        <v>188</v>
      </c>
      <c r="S1" s="7" t="s">
        <v>11</v>
      </c>
      <c r="T1" s="7" t="s">
        <v>12</v>
      </c>
      <c r="U1" s="1" t="s">
        <v>519</v>
      </c>
      <c r="V1" s="1" t="s">
        <v>767</v>
      </c>
      <c r="W1" s="1" t="s">
        <v>854</v>
      </c>
      <c r="X1" s="1" t="s">
        <v>855</v>
      </c>
      <c r="Y1" s="1" t="s">
        <v>709</v>
      </c>
      <c r="Z1" s="7" t="s">
        <v>13</v>
      </c>
      <c r="AA1" s="7" t="s">
        <v>718</v>
      </c>
      <c r="AB1" s="7" t="s">
        <v>16</v>
      </c>
      <c r="AC1" s="7" t="s">
        <v>520</v>
      </c>
      <c r="AD1" s="7" t="s">
        <v>17</v>
      </c>
      <c r="AE1" s="7" t="s">
        <v>732</v>
      </c>
    </row>
    <row r="2" spans="1:31">
      <c r="A2" s="1" t="s">
        <v>521</v>
      </c>
      <c r="B2" s="2" t="s">
        <v>193</v>
      </c>
      <c r="C2" s="2" t="s">
        <v>678</v>
      </c>
      <c r="D2" s="1" t="s">
        <v>194</v>
      </c>
      <c r="E2" s="3" t="s">
        <v>194</v>
      </c>
      <c r="F2" s="4" t="s">
        <v>194</v>
      </c>
      <c r="G2" s="4" t="s">
        <v>175</v>
      </c>
      <c r="H2" s="4" t="s">
        <v>194</v>
      </c>
      <c r="I2" s="4" t="s">
        <v>175</v>
      </c>
      <c r="J2" s="4" t="s">
        <v>174</v>
      </c>
      <c r="K2" s="5" t="s">
        <v>175</v>
      </c>
      <c r="L2" s="5" t="s">
        <v>174</v>
      </c>
      <c r="M2" s="3" t="s">
        <v>193</v>
      </c>
      <c r="N2" s="4" t="s">
        <v>193</v>
      </c>
      <c r="O2" s="4" t="s">
        <v>720</v>
      </c>
      <c r="P2" s="7" t="s">
        <v>681</v>
      </c>
      <c r="Q2" s="7" t="s">
        <v>683</v>
      </c>
      <c r="R2" s="7" t="s">
        <v>713</v>
      </c>
      <c r="S2" s="7" t="s">
        <v>194</v>
      </c>
      <c r="T2" s="7" t="s">
        <v>194</v>
      </c>
      <c r="U2" s="1" t="s">
        <v>522</v>
      </c>
      <c r="V2" s="1" t="s">
        <v>768</v>
      </c>
      <c r="W2" s="1" t="s">
        <v>710</v>
      </c>
      <c r="X2" s="1" t="s">
        <v>681</v>
      </c>
      <c r="Y2" s="1" t="s">
        <v>174</v>
      </c>
      <c r="Z2" s="7" t="s">
        <v>194</v>
      </c>
      <c r="AA2" s="7" t="s">
        <v>193</v>
      </c>
      <c r="AB2" s="7" t="s">
        <v>193</v>
      </c>
      <c r="AC2" s="7" t="s">
        <v>193</v>
      </c>
      <c r="AD2" s="7" t="s">
        <v>193</v>
      </c>
      <c r="AE2" s="7" t="s">
        <v>733</v>
      </c>
    </row>
    <row r="3" spans="1:31">
      <c r="A3" s="1" t="s">
        <v>523</v>
      </c>
      <c r="B3" s="2" t="s">
        <v>18</v>
      </c>
      <c r="C3" s="2" t="s">
        <v>679</v>
      </c>
      <c r="D3" s="1" t="s">
        <v>18</v>
      </c>
      <c r="E3" s="3" t="s">
        <v>18</v>
      </c>
      <c r="F3" s="4" t="s">
        <v>18</v>
      </c>
      <c r="G3" s="4" t="s">
        <v>523</v>
      </c>
      <c r="H3" s="4" t="s">
        <v>18</v>
      </c>
      <c r="I3" s="4" t="s">
        <v>523</v>
      </c>
      <c r="J3" s="4" t="s">
        <v>19</v>
      </c>
      <c r="K3" s="5" t="s">
        <v>18</v>
      </c>
      <c r="L3" s="5" t="s">
        <v>524</v>
      </c>
      <c r="M3" s="3" t="s">
        <v>18</v>
      </c>
      <c r="N3" s="4" t="s">
        <v>18</v>
      </c>
      <c r="O3" s="4" t="s">
        <v>721</v>
      </c>
      <c r="P3" s="7" t="s">
        <v>18</v>
      </c>
      <c r="Q3" s="7" t="s">
        <v>523</v>
      </c>
      <c r="R3" s="7" t="s">
        <v>18</v>
      </c>
      <c r="S3" s="7" t="s">
        <v>18</v>
      </c>
      <c r="T3" s="7" t="s">
        <v>18</v>
      </c>
      <c r="U3" s="1" t="s">
        <v>18</v>
      </c>
      <c r="V3" s="1" t="s">
        <v>769</v>
      </c>
      <c r="W3" s="1" t="s">
        <v>711</v>
      </c>
      <c r="X3" s="1" t="s">
        <v>711</v>
      </c>
      <c r="Y3" s="1" t="s">
        <v>176</v>
      </c>
      <c r="Z3" s="7" t="s">
        <v>18</v>
      </c>
      <c r="AA3" s="7" t="s">
        <v>18</v>
      </c>
      <c r="AB3" s="7" t="s">
        <v>18</v>
      </c>
      <c r="AC3" s="7" t="s">
        <v>18</v>
      </c>
      <c r="AD3" s="7" t="s">
        <v>18</v>
      </c>
      <c r="AE3" s="7" t="s">
        <v>734</v>
      </c>
    </row>
    <row r="4" spans="1:31">
      <c r="A4" s="1" t="s">
        <v>513</v>
      </c>
      <c r="B4" s="2" t="s">
        <v>21</v>
      </c>
      <c r="C4" s="2" t="s">
        <v>680</v>
      </c>
      <c r="D4" s="1" t="s">
        <v>22</v>
      </c>
      <c r="E4" s="3" t="s">
        <v>23</v>
      </c>
      <c r="F4" s="4" t="s">
        <v>24</v>
      </c>
      <c r="G4" s="4" t="s">
        <v>525</v>
      </c>
      <c r="H4" s="4" t="s">
        <v>26</v>
      </c>
      <c r="I4" s="4" t="s">
        <v>526</v>
      </c>
      <c r="J4" s="4" t="s">
        <v>527</v>
      </c>
      <c r="K4" s="5" t="s">
        <v>29</v>
      </c>
      <c r="L4" s="5" t="s">
        <v>528</v>
      </c>
      <c r="M4" s="3" t="s">
        <v>32</v>
      </c>
      <c r="N4" s="4" t="s">
        <v>33</v>
      </c>
      <c r="O4" s="4" t="s">
        <v>722</v>
      </c>
      <c r="P4" s="7" t="s">
        <v>34</v>
      </c>
      <c r="Q4" s="7" t="s">
        <v>35</v>
      </c>
      <c r="R4" s="7" t="s">
        <v>36</v>
      </c>
      <c r="S4" s="7" t="s">
        <v>37</v>
      </c>
      <c r="T4" s="7" t="s">
        <v>38</v>
      </c>
      <c r="U4" s="1" t="s">
        <v>529</v>
      </c>
      <c r="V4" s="1" t="s">
        <v>770</v>
      </c>
      <c r="W4" s="1" t="s">
        <v>712</v>
      </c>
      <c r="X4" s="1" t="s">
        <v>856</v>
      </c>
      <c r="Y4" s="1" t="s">
        <v>766</v>
      </c>
      <c r="Z4" s="7" t="s">
        <v>42</v>
      </c>
      <c r="AA4" s="7" t="s">
        <v>727</v>
      </c>
      <c r="AB4" s="7" t="s">
        <v>45</v>
      </c>
      <c r="AC4" s="7" t="s">
        <v>530</v>
      </c>
      <c r="AD4" s="7" t="s">
        <v>47</v>
      </c>
      <c r="AE4" s="7" t="s">
        <v>735</v>
      </c>
    </row>
    <row r="5" spans="1:31">
      <c r="A5" s="1">
        <v>1</v>
      </c>
      <c r="B5" s="2">
        <v>0</v>
      </c>
      <c r="C5" s="2"/>
      <c r="D5" s="1">
        <v>1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v>0</v>
      </c>
      <c r="L5" s="5">
        <v>0</v>
      </c>
      <c r="M5" s="3">
        <v>0</v>
      </c>
      <c r="N5" s="4">
        <v>0</v>
      </c>
      <c r="O5" s="4" t="s">
        <v>723</v>
      </c>
      <c r="P5" s="7">
        <v>0</v>
      </c>
      <c r="Q5" s="7">
        <v>0</v>
      </c>
      <c r="R5" s="7"/>
      <c r="S5" s="7">
        <v>0</v>
      </c>
      <c r="T5" s="7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7">
        <v>0</v>
      </c>
      <c r="AA5" s="7">
        <v>0</v>
      </c>
      <c r="AB5" s="7"/>
      <c r="AC5" s="7">
        <v>0</v>
      </c>
      <c r="AD5" s="7">
        <v>0</v>
      </c>
      <c r="AE5" s="7">
        <v>0</v>
      </c>
    </row>
    <row r="6" spans="1:31">
      <c r="A6" s="1" t="s">
        <v>531</v>
      </c>
      <c r="B6" s="2">
        <v>0</v>
      </c>
      <c r="C6" s="2">
        <v>0</v>
      </c>
      <c r="D6" s="1" t="s">
        <v>49</v>
      </c>
      <c r="E6" s="3" t="s">
        <v>687</v>
      </c>
      <c r="F6" s="4" t="s">
        <v>51</v>
      </c>
      <c r="G6" s="4" t="s">
        <v>532</v>
      </c>
      <c r="H6" s="4" t="s">
        <v>52</v>
      </c>
      <c r="I6" s="4" t="s">
        <v>533</v>
      </c>
      <c r="J6" s="4" t="s">
        <v>54</v>
      </c>
      <c r="K6" s="1">
        <v>0</v>
      </c>
      <c r="L6" s="1" t="s">
        <v>534</v>
      </c>
      <c r="M6" s="3" t="s">
        <v>55</v>
      </c>
      <c r="N6" s="4" t="s">
        <v>55</v>
      </c>
      <c r="O6" s="4" t="s">
        <v>724</v>
      </c>
      <c r="P6" s="7" t="s">
        <v>684</v>
      </c>
      <c r="Q6" s="7" t="s">
        <v>685</v>
      </c>
      <c r="R6" s="7" t="s">
        <v>714</v>
      </c>
      <c r="S6" s="7" t="s">
        <v>688</v>
      </c>
      <c r="T6" s="7" t="s">
        <v>56</v>
      </c>
      <c r="U6" s="1">
        <v>0</v>
      </c>
      <c r="V6" s="1">
        <v>0</v>
      </c>
      <c r="W6" s="1" t="s">
        <v>57</v>
      </c>
      <c r="X6" s="1" t="s">
        <v>57</v>
      </c>
      <c r="Y6" s="1" t="s">
        <v>531</v>
      </c>
      <c r="Z6" s="7" t="s">
        <v>57</v>
      </c>
      <c r="AA6" s="7">
        <v>0</v>
      </c>
      <c r="AB6" s="7"/>
      <c r="AC6" s="7">
        <v>0</v>
      </c>
      <c r="AD6" s="7">
        <v>0</v>
      </c>
      <c r="AE6" s="7">
        <v>0</v>
      </c>
    </row>
    <row r="7" spans="1:31">
      <c r="A7" s="1">
        <v>10010001</v>
      </c>
      <c r="B7" s="8" t="s">
        <v>771</v>
      </c>
      <c r="C7" s="19" t="s">
        <v>462</v>
      </c>
      <c r="D7" s="1">
        <v>1</v>
      </c>
      <c r="E7" s="2">
        <v>1</v>
      </c>
      <c r="F7" s="7">
        <f t="shared" ref="F7:F22" si="0">IF(E7="默认",0,)</f>
        <v>0</v>
      </c>
      <c r="G7" s="7" t="s">
        <v>689</v>
      </c>
      <c r="H7" s="7">
        <v>1</v>
      </c>
      <c r="I7" s="9" t="s">
        <v>535</v>
      </c>
      <c r="J7" s="9">
        <v>1</v>
      </c>
      <c r="K7" s="1"/>
      <c r="L7" s="1">
        <v>0</v>
      </c>
      <c r="M7" s="3"/>
      <c r="N7" s="7"/>
      <c r="O7" s="7">
        <v>0</v>
      </c>
      <c r="P7" s="7">
        <v>0</v>
      </c>
      <c r="Q7" s="7">
        <v>0</v>
      </c>
      <c r="R7" s="7">
        <v>0</v>
      </c>
      <c r="S7" s="7">
        <v>0</v>
      </c>
      <c r="T7" s="9">
        <v>0</v>
      </c>
      <c r="U7" s="1"/>
      <c r="V7" s="1"/>
      <c r="W7" s="8">
        <v>0</v>
      </c>
      <c r="X7" s="1">
        <f>W7*12</f>
        <v>0</v>
      </c>
      <c r="Y7" s="1">
        <v>0</v>
      </c>
      <c r="Z7" s="7">
        <v>0</v>
      </c>
      <c r="AA7" s="7"/>
      <c r="AB7" s="10"/>
      <c r="AC7" s="7" t="s">
        <v>61</v>
      </c>
      <c r="AD7" s="7"/>
    </row>
    <row r="8" spans="1:31">
      <c r="A8" s="1">
        <v>10010001</v>
      </c>
      <c r="B8" s="8" t="s">
        <v>771</v>
      </c>
      <c r="C8" s="19" t="s">
        <v>462</v>
      </c>
      <c r="D8" s="1">
        <v>2</v>
      </c>
      <c r="E8" s="2">
        <v>1</v>
      </c>
      <c r="F8" s="7">
        <f t="shared" si="0"/>
        <v>0</v>
      </c>
      <c r="G8" s="7" t="s">
        <v>689</v>
      </c>
      <c r="H8" s="7">
        <v>1</v>
      </c>
      <c r="I8" s="9" t="s">
        <v>535</v>
      </c>
      <c r="J8" s="9">
        <v>1</v>
      </c>
      <c r="K8" s="1"/>
      <c r="L8" s="1">
        <v>0</v>
      </c>
      <c r="M8" s="3"/>
      <c r="N8" s="7"/>
      <c r="O8" s="7">
        <v>0</v>
      </c>
      <c r="P8" s="7">
        <v>0</v>
      </c>
      <c r="Q8" s="7">
        <v>0</v>
      </c>
      <c r="R8" s="7">
        <v>0</v>
      </c>
      <c r="S8" s="7">
        <v>30</v>
      </c>
      <c r="T8" s="9">
        <v>500</v>
      </c>
      <c r="U8" s="1"/>
      <c r="V8" s="1"/>
      <c r="W8" s="8">
        <v>0</v>
      </c>
      <c r="X8" s="1">
        <f t="shared" ref="X8:X71" si="1">W8*12</f>
        <v>0</v>
      </c>
      <c r="Y8" s="1">
        <v>0</v>
      </c>
      <c r="Z8" s="7">
        <v>120</v>
      </c>
      <c r="AA8" s="7"/>
      <c r="AB8" s="10"/>
      <c r="AC8" s="7" t="s">
        <v>61</v>
      </c>
      <c r="AD8" s="7"/>
    </row>
    <row r="9" spans="1:31">
      <c r="A9" s="1">
        <v>10010001</v>
      </c>
      <c r="B9" s="8" t="s">
        <v>771</v>
      </c>
      <c r="C9" s="19" t="s">
        <v>462</v>
      </c>
      <c r="D9" s="1">
        <v>3</v>
      </c>
      <c r="E9" s="2">
        <v>1</v>
      </c>
      <c r="F9" s="7">
        <f t="shared" si="0"/>
        <v>0</v>
      </c>
      <c r="G9" s="7" t="s">
        <v>689</v>
      </c>
      <c r="H9" s="7">
        <v>1</v>
      </c>
      <c r="I9" s="9" t="s">
        <v>535</v>
      </c>
      <c r="J9" s="9">
        <v>1</v>
      </c>
      <c r="K9" s="1"/>
      <c r="L9" s="1">
        <v>0</v>
      </c>
      <c r="M9" s="3"/>
      <c r="N9" s="7"/>
      <c r="O9" s="7">
        <v>0</v>
      </c>
      <c r="P9" s="7">
        <v>0</v>
      </c>
      <c r="Q9" s="7">
        <v>0</v>
      </c>
      <c r="R9" s="7">
        <v>0</v>
      </c>
      <c r="S9" s="7">
        <f t="shared" ref="S9:S21" si="2">MROUND(S8*1.8,50)</f>
        <v>50</v>
      </c>
      <c r="T9" s="9">
        <f t="shared" ref="T9:T21" si="3">MROUND(ROUND(T8*1.6,0)*(100+10%*P9)%,30)</f>
        <v>810</v>
      </c>
      <c r="U9" s="1"/>
      <c r="V9" s="1"/>
      <c r="W9" s="8">
        <v>0</v>
      </c>
      <c r="X9" s="1">
        <f t="shared" si="1"/>
        <v>0</v>
      </c>
      <c r="Y9" s="1">
        <v>0</v>
      </c>
      <c r="Z9" s="7">
        <f t="shared" ref="Z9:Z15" si="4">MROUND(ROUND(Z8*2,0),60)</f>
        <v>240</v>
      </c>
      <c r="AA9" s="7"/>
      <c r="AB9" s="10"/>
      <c r="AC9" s="7" t="s">
        <v>61</v>
      </c>
      <c r="AD9" s="7"/>
    </row>
    <row r="10" spans="1:31">
      <c r="A10" s="1">
        <v>10010001</v>
      </c>
      <c r="B10" s="8" t="s">
        <v>771</v>
      </c>
      <c r="C10" s="19" t="s">
        <v>462</v>
      </c>
      <c r="D10" s="1">
        <v>4</v>
      </c>
      <c r="E10" s="2">
        <v>1</v>
      </c>
      <c r="F10" s="7">
        <f t="shared" si="0"/>
        <v>0</v>
      </c>
      <c r="G10" s="7" t="s">
        <v>689</v>
      </c>
      <c r="H10" s="7">
        <v>1</v>
      </c>
      <c r="I10" s="9" t="s">
        <v>535</v>
      </c>
      <c r="J10" s="9">
        <v>1</v>
      </c>
      <c r="K10" s="1"/>
      <c r="L10" s="1">
        <v>0</v>
      </c>
      <c r="M10" s="3"/>
      <c r="N10" s="7"/>
      <c r="O10" s="7">
        <v>0</v>
      </c>
      <c r="P10" s="7">
        <v>0</v>
      </c>
      <c r="Q10" s="7">
        <v>0</v>
      </c>
      <c r="R10" s="7">
        <v>0</v>
      </c>
      <c r="S10" s="7">
        <f t="shared" si="2"/>
        <v>100</v>
      </c>
      <c r="T10" s="9">
        <f t="shared" si="3"/>
        <v>1290</v>
      </c>
      <c r="U10" s="1"/>
      <c r="V10" s="1"/>
      <c r="W10" s="8">
        <v>0</v>
      </c>
      <c r="X10" s="1">
        <f t="shared" si="1"/>
        <v>0</v>
      </c>
      <c r="Y10" s="1">
        <v>0</v>
      </c>
      <c r="Z10" s="7">
        <f t="shared" si="4"/>
        <v>480</v>
      </c>
      <c r="AA10" s="7"/>
      <c r="AB10" s="10"/>
      <c r="AC10" s="7" t="s">
        <v>61</v>
      </c>
      <c r="AD10" s="7"/>
    </row>
    <row r="11" spans="1:31">
      <c r="A11" s="1">
        <v>10010001</v>
      </c>
      <c r="B11" s="8" t="s">
        <v>771</v>
      </c>
      <c r="C11" s="19" t="s">
        <v>462</v>
      </c>
      <c r="D11" s="1">
        <v>5</v>
      </c>
      <c r="E11" s="2">
        <v>1</v>
      </c>
      <c r="F11" s="7">
        <f t="shared" si="0"/>
        <v>0</v>
      </c>
      <c r="G11" s="7" t="s">
        <v>689</v>
      </c>
      <c r="H11" s="7">
        <v>1</v>
      </c>
      <c r="I11" s="9" t="s">
        <v>536</v>
      </c>
      <c r="J11" s="9">
        <v>1</v>
      </c>
      <c r="K11" s="1"/>
      <c r="L11" s="1">
        <v>0</v>
      </c>
      <c r="M11" s="3"/>
      <c r="N11" s="7"/>
      <c r="O11" s="7">
        <v>0</v>
      </c>
      <c r="P11" s="7">
        <v>0</v>
      </c>
      <c r="Q11" s="7">
        <v>0</v>
      </c>
      <c r="R11" s="7">
        <v>0</v>
      </c>
      <c r="S11" s="7">
        <f t="shared" si="2"/>
        <v>200</v>
      </c>
      <c r="T11" s="9">
        <f>MROUND(ROUND(T10*1.6,0)*(100+10%*P11)%,30)</f>
        <v>2070</v>
      </c>
      <c r="U11" s="1"/>
      <c r="V11" s="1"/>
      <c r="W11" s="8">
        <v>0</v>
      </c>
      <c r="X11" s="1">
        <f t="shared" si="1"/>
        <v>0</v>
      </c>
      <c r="Y11" s="1">
        <v>0</v>
      </c>
      <c r="Z11" s="7">
        <f t="shared" si="4"/>
        <v>960</v>
      </c>
      <c r="AA11" s="7"/>
      <c r="AB11" s="10"/>
      <c r="AC11" s="7" t="s">
        <v>61</v>
      </c>
      <c r="AD11" s="7"/>
    </row>
    <row r="12" spans="1:31">
      <c r="A12" s="1">
        <v>10010001</v>
      </c>
      <c r="B12" s="8" t="s">
        <v>771</v>
      </c>
      <c r="C12" s="19" t="s">
        <v>462</v>
      </c>
      <c r="D12" s="1">
        <v>6</v>
      </c>
      <c r="E12" s="2">
        <v>1</v>
      </c>
      <c r="F12" s="7">
        <f t="shared" si="0"/>
        <v>0</v>
      </c>
      <c r="G12" s="7" t="s">
        <v>689</v>
      </c>
      <c r="H12" s="7">
        <v>1</v>
      </c>
      <c r="I12" s="9" t="s">
        <v>536</v>
      </c>
      <c r="J12" s="9">
        <v>1</v>
      </c>
      <c r="K12" s="1"/>
      <c r="L12" s="1">
        <v>0</v>
      </c>
      <c r="M12" s="3"/>
      <c r="N12" s="7"/>
      <c r="O12" s="7">
        <v>0</v>
      </c>
      <c r="P12" s="7">
        <v>0</v>
      </c>
      <c r="Q12" s="7">
        <v>0</v>
      </c>
      <c r="R12" s="7">
        <v>0</v>
      </c>
      <c r="S12" s="7">
        <f t="shared" si="2"/>
        <v>350</v>
      </c>
      <c r="T12" s="9">
        <f t="shared" si="3"/>
        <v>3300</v>
      </c>
      <c r="U12" s="1"/>
      <c r="V12" s="1"/>
      <c r="W12" s="8">
        <v>0</v>
      </c>
      <c r="X12" s="1">
        <f t="shared" si="1"/>
        <v>0</v>
      </c>
      <c r="Y12" s="1">
        <v>0</v>
      </c>
      <c r="Z12" s="7">
        <f t="shared" si="4"/>
        <v>1920</v>
      </c>
      <c r="AA12" s="7"/>
      <c r="AB12" s="10"/>
      <c r="AC12" s="7" t="s">
        <v>61</v>
      </c>
      <c r="AD12" s="7"/>
    </row>
    <row r="13" spans="1:31">
      <c r="A13" s="1">
        <v>10010001</v>
      </c>
      <c r="B13" s="8" t="s">
        <v>771</v>
      </c>
      <c r="C13" s="19" t="s">
        <v>462</v>
      </c>
      <c r="D13" s="1">
        <v>7</v>
      </c>
      <c r="E13" s="2">
        <v>1</v>
      </c>
      <c r="F13" s="7">
        <f t="shared" si="0"/>
        <v>0</v>
      </c>
      <c r="G13" s="7" t="s">
        <v>689</v>
      </c>
      <c r="H13" s="7">
        <v>1</v>
      </c>
      <c r="I13" s="9" t="s">
        <v>535</v>
      </c>
      <c r="J13" s="9">
        <v>1</v>
      </c>
      <c r="K13" s="1"/>
      <c r="L13" s="1">
        <v>0</v>
      </c>
      <c r="M13" s="3"/>
      <c r="N13" s="7"/>
      <c r="O13" s="7">
        <v>0</v>
      </c>
      <c r="P13" s="7">
        <v>0</v>
      </c>
      <c r="Q13" s="7">
        <v>0</v>
      </c>
      <c r="R13" s="7">
        <v>0</v>
      </c>
      <c r="S13" s="7">
        <f t="shared" si="2"/>
        <v>650</v>
      </c>
      <c r="T13" s="9">
        <f t="shared" si="3"/>
        <v>5280</v>
      </c>
      <c r="U13" s="1"/>
      <c r="V13" s="1"/>
      <c r="W13" s="8">
        <v>0</v>
      </c>
      <c r="X13" s="1">
        <f t="shared" si="1"/>
        <v>0</v>
      </c>
      <c r="Y13" s="1">
        <v>0</v>
      </c>
      <c r="Z13" s="7">
        <f t="shared" si="4"/>
        <v>3840</v>
      </c>
      <c r="AA13" s="7"/>
      <c r="AB13" s="10"/>
      <c r="AC13" s="7" t="s">
        <v>61</v>
      </c>
      <c r="AD13" s="7"/>
    </row>
    <row r="14" spans="1:31">
      <c r="A14" s="1">
        <v>10010001</v>
      </c>
      <c r="B14" s="8" t="s">
        <v>771</v>
      </c>
      <c r="C14" s="19" t="s">
        <v>462</v>
      </c>
      <c r="D14" s="1">
        <v>8</v>
      </c>
      <c r="E14" s="2">
        <v>1</v>
      </c>
      <c r="F14" s="7">
        <f t="shared" si="0"/>
        <v>0</v>
      </c>
      <c r="G14" s="7" t="s">
        <v>689</v>
      </c>
      <c r="H14" s="7">
        <v>1</v>
      </c>
      <c r="I14" s="9" t="s">
        <v>535</v>
      </c>
      <c r="J14" s="9">
        <v>1</v>
      </c>
      <c r="K14" s="1"/>
      <c r="L14" s="1">
        <v>0</v>
      </c>
      <c r="M14" s="3"/>
      <c r="N14" s="7"/>
      <c r="O14" s="7">
        <v>0</v>
      </c>
      <c r="P14" s="7">
        <v>0</v>
      </c>
      <c r="Q14" s="7">
        <v>0</v>
      </c>
      <c r="R14" s="7">
        <v>0</v>
      </c>
      <c r="S14" s="7">
        <f t="shared" si="2"/>
        <v>1150</v>
      </c>
      <c r="T14" s="9">
        <f t="shared" si="3"/>
        <v>8460</v>
      </c>
      <c r="U14" s="1"/>
      <c r="V14" s="1"/>
      <c r="W14" s="8">
        <v>0</v>
      </c>
      <c r="X14" s="1">
        <f t="shared" si="1"/>
        <v>0</v>
      </c>
      <c r="Y14" s="1">
        <v>0</v>
      </c>
      <c r="Z14" s="7">
        <f t="shared" si="4"/>
        <v>7680</v>
      </c>
      <c r="AA14" s="7"/>
      <c r="AB14" s="10"/>
      <c r="AC14" s="7" t="s">
        <v>61</v>
      </c>
      <c r="AD14" s="7"/>
    </row>
    <row r="15" spans="1:31">
      <c r="A15" s="1">
        <v>10010001</v>
      </c>
      <c r="B15" s="8" t="s">
        <v>771</v>
      </c>
      <c r="C15" s="19" t="s">
        <v>462</v>
      </c>
      <c r="D15" s="1">
        <v>9</v>
      </c>
      <c r="E15" s="2">
        <v>1</v>
      </c>
      <c r="F15" s="7">
        <f t="shared" si="0"/>
        <v>0</v>
      </c>
      <c r="G15" s="7" t="s">
        <v>689</v>
      </c>
      <c r="H15" s="7">
        <v>1</v>
      </c>
      <c r="I15" s="9" t="s">
        <v>535</v>
      </c>
      <c r="J15" s="9">
        <v>1</v>
      </c>
      <c r="K15" s="1"/>
      <c r="L15" s="1">
        <v>0</v>
      </c>
      <c r="M15" s="3"/>
      <c r="N15" s="7"/>
      <c r="O15" s="7">
        <v>0</v>
      </c>
      <c r="P15" s="7">
        <v>0</v>
      </c>
      <c r="Q15" s="7">
        <v>0</v>
      </c>
      <c r="R15" s="7">
        <v>0</v>
      </c>
      <c r="S15" s="7">
        <f t="shared" si="2"/>
        <v>2050</v>
      </c>
      <c r="T15" s="9">
        <f t="shared" si="3"/>
        <v>13530</v>
      </c>
      <c r="U15" s="1"/>
      <c r="V15" s="1"/>
      <c r="W15" s="8">
        <v>0</v>
      </c>
      <c r="X15" s="1">
        <f t="shared" si="1"/>
        <v>0</v>
      </c>
      <c r="Y15" s="1">
        <v>0</v>
      </c>
      <c r="Z15" s="7">
        <f t="shared" si="4"/>
        <v>15360</v>
      </c>
      <c r="AA15" s="7"/>
      <c r="AB15" s="10"/>
      <c r="AC15" s="7" t="s">
        <v>61</v>
      </c>
      <c r="AD15" s="7"/>
    </row>
    <row r="16" spans="1:31">
      <c r="A16" s="1">
        <v>10010001</v>
      </c>
      <c r="B16" s="8" t="s">
        <v>771</v>
      </c>
      <c r="C16" s="19" t="s">
        <v>462</v>
      </c>
      <c r="D16" s="1">
        <v>10</v>
      </c>
      <c r="E16" s="2">
        <v>1</v>
      </c>
      <c r="F16" s="7">
        <f t="shared" si="0"/>
        <v>0</v>
      </c>
      <c r="G16" s="7" t="s">
        <v>689</v>
      </c>
      <c r="H16" s="7">
        <v>1</v>
      </c>
      <c r="I16" s="9" t="s">
        <v>537</v>
      </c>
      <c r="J16" s="9">
        <v>1</v>
      </c>
      <c r="K16" s="1"/>
      <c r="L16" s="1">
        <v>0</v>
      </c>
      <c r="M16" s="3"/>
      <c r="N16" s="7"/>
      <c r="O16" s="7">
        <v>0</v>
      </c>
      <c r="P16" s="7">
        <v>0</v>
      </c>
      <c r="Q16" s="7">
        <v>0</v>
      </c>
      <c r="R16" s="7">
        <v>0</v>
      </c>
      <c r="S16" s="7">
        <f t="shared" si="2"/>
        <v>3700</v>
      </c>
      <c r="T16" s="9">
        <f t="shared" si="3"/>
        <v>21660</v>
      </c>
      <c r="U16" s="1"/>
      <c r="V16" s="1"/>
      <c r="W16" s="8">
        <v>0</v>
      </c>
      <c r="X16" s="1">
        <f t="shared" si="1"/>
        <v>0</v>
      </c>
      <c r="Y16" s="1">
        <v>0</v>
      </c>
      <c r="Z16" s="7">
        <f t="shared" ref="Z16:Z21" si="5">MROUND(ROUND(Z15*1.6,0),60)</f>
        <v>24600</v>
      </c>
      <c r="AA16" s="7"/>
      <c r="AB16" s="10"/>
      <c r="AC16" s="7" t="s">
        <v>61</v>
      </c>
      <c r="AD16" s="7"/>
    </row>
    <row r="17" spans="1:30">
      <c r="A17" s="1">
        <v>10010001</v>
      </c>
      <c r="B17" s="8" t="s">
        <v>771</v>
      </c>
      <c r="C17" s="19" t="s">
        <v>462</v>
      </c>
      <c r="D17" s="1">
        <v>11</v>
      </c>
      <c r="E17" s="2">
        <v>1</v>
      </c>
      <c r="F17" s="7">
        <f t="shared" si="0"/>
        <v>0</v>
      </c>
      <c r="G17" s="7" t="s">
        <v>689</v>
      </c>
      <c r="H17" s="7">
        <v>1</v>
      </c>
      <c r="I17" s="9" t="s">
        <v>535</v>
      </c>
      <c r="J17" s="9">
        <v>1</v>
      </c>
      <c r="K17" s="1"/>
      <c r="L17" s="1">
        <v>0</v>
      </c>
      <c r="M17" s="3"/>
      <c r="N17" s="7"/>
      <c r="O17" s="7">
        <v>0</v>
      </c>
      <c r="P17" s="7">
        <v>0</v>
      </c>
      <c r="Q17" s="7">
        <v>0</v>
      </c>
      <c r="R17" s="7">
        <v>0</v>
      </c>
      <c r="S17" s="7">
        <f t="shared" si="2"/>
        <v>6650</v>
      </c>
      <c r="T17" s="9">
        <f t="shared" si="3"/>
        <v>34650</v>
      </c>
      <c r="U17" s="1"/>
      <c r="V17" s="1"/>
      <c r="W17" s="8">
        <v>0</v>
      </c>
      <c r="X17" s="1">
        <f t="shared" si="1"/>
        <v>0</v>
      </c>
      <c r="Y17" s="1">
        <v>0</v>
      </c>
      <c r="Z17" s="7">
        <f t="shared" si="5"/>
        <v>39360</v>
      </c>
      <c r="AA17" s="7"/>
      <c r="AB17" s="10"/>
      <c r="AC17" s="7" t="s">
        <v>61</v>
      </c>
      <c r="AD17" s="7"/>
    </row>
    <row r="18" spans="1:30">
      <c r="A18" s="1">
        <v>10010001</v>
      </c>
      <c r="B18" s="8" t="s">
        <v>771</v>
      </c>
      <c r="C18" s="19" t="s">
        <v>462</v>
      </c>
      <c r="D18" s="1">
        <v>12</v>
      </c>
      <c r="E18" s="2">
        <v>1</v>
      </c>
      <c r="F18" s="7">
        <f t="shared" si="0"/>
        <v>0</v>
      </c>
      <c r="G18" s="7" t="s">
        <v>689</v>
      </c>
      <c r="H18" s="7">
        <v>1</v>
      </c>
      <c r="I18" s="9" t="s">
        <v>535</v>
      </c>
      <c r="J18" s="9">
        <v>1</v>
      </c>
      <c r="K18" s="1"/>
      <c r="L18" s="1">
        <v>0</v>
      </c>
      <c r="M18" s="3"/>
      <c r="N18" s="7"/>
      <c r="O18" s="7">
        <v>0</v>
      </c>
      <c r="P18" s="7">
        <v>0</v>
      </c>
      <c r="Q18" s="7">
        <v>0</v>
      </c>
      <c r="R18" s="7">
        <v>0</v>
      </c>
      <c r="S18" s="7">
        <f t="shared" si="2"/>
        <v>11950</v>
      </c>
      <c r="T18" s="9">
        <f t="shared" si="3"/>
        <v>55440</v>
      </c>
      <c r="U18" s="1"/>
      <c r="V18" s="1"/>
      <c r="W18" s="8">
        <v>0</v>
      </c>
      <c r="X18" s="1">
        <f t="shared" si="1"/>
        <v>0</v>
      </c>
      <c r="Y18" s="1">
        <v>0</v>
      </c>
      <c r="Z18" s="7">
        <f t="shared" si="5"/>
        <v>63000</v>
      </c>
      <c r="AA18" s="7"/>
      <c r="AB18" s="10"/>
      <c r="AC18" s="7" t="s">
        <v>61</v>
      </c>
      <c r="AD18" s="7"/>
    </row>
    <row r="19" spans="1:30">
      <c r="A19" s="1">
        <v>10010001</v>
      </c>
      <c r="B19" s="8" t="s">
        <v>771</v>
      </c>
      <c r="C19" s="19" t="s">
        <v>462</v>
      </c>
      <c r="D19" s="1">
        <v>13</v>
      </c>
      <c r="E19" s="2">
        <v>1</v>
      </c>
      <c r="F19" s="7">
        <f t="shared" si="0"/>
        <v>0</v>
      </c>
      <c r="G19" s="7" t="s">
        <v>689</v>
      </c>
      <c r="H19" s="7">
        <v>1</v>
      </c>
      <c r="I19" s="9" t="s">
        <v>537</v>
      </c>
      <c r="J19" s="9">
        <v>1</v>
      </c>
      <c r="K19" s="1"/>
      <c r="L19" s="1">
        <v>0</v>
      </c>
      <c r="M19" s="3"/>
      <c r="N19" s="7"/>
      <c r="O19" s="7">
        <v>0</v>
      </c>
      <c r="P19" s="7">
        <v>0</v>
      </c>
      <c r="Q19" s="7">
        <v>0</v>
      </c>
      <c r="R19" s="7">
        <v>0</v>
      </c>
      <c r="S19" s="7">
        <f t="shared" si="2"/>
        <v>21500</v>
      </c>
      <c r="T19" s="9">
        <f t="shared" si="3"/>
        <v>88710</v>
      </c>
      <c r="U19" s="1"/>
      <c r="V19" s="1"/>
      <c r="W19" s="8">
        <v>0</v>
      </c>
      <c r="X19" s="1">
        <f t="shared" si="1"/>
        <v>0</v>
      </c>
      <c r="Y19" s="1">
        <v>0</v>
      </c>
      <c r="Z19" s="7">
        <f t="shared" si="5"/>
        <v>100800</v>
      </c>
      <c r="AA19" s="7"/>
      <c r="AB19" s="10"/>
      <c r="AC19" s="7" t="s">
        <v>61</v>
      </c>
      <c r="AD19" s="7"/>
    </row>
    <row r="20" spans="1:30">
      <c r="A20" s="1">
        <v>10010001</v>
      </c>
      <c r="B20" s="8" t="s">
        <v>771</v>
      </c>
      <c r="C20" s="19" t="s">
        <v>462</v>
      </c>
      <c r="D20" s="1">
        <v>14</v>
      </c>
      <c r="E20" s="2">
        <v>1</v>
      </c>
      <c r="F20" s="7">
        <f t="shared" si="0"/>
        <v>0</v>
      </c>
      <c r="G20" s="7" t="s">
        <v>689</v>
      </c>
      <c r="H20" s="7">
        <v>1</v>
      </c>
      <c r="I20" s="9" t="s">
        <v>537</v>
      </c>
      <c r="J20" s="9">
        <v>1</v>
      </c>
      <c r="K20" s="1"/>
      <c r="L20" s="1">
        <v>0</v>
      </c>
      <c r="M20" s="3"/>
      <c r="N20" s="7"/>
      <c r="O20" s="7">
        <v>0</v>
      </c>
      <c r="P20" s="7">
        <v>0</v>
      </c>
      <c r="Q20" s="7">
        <v>0</v>
      </c>
      <c r="R20" s="7">
        <v>0</v>
      </c>
      <c r="S20" s="7">
        <f t="shared" si="2"/>
        <v>38700</v>
      </c>
      <c r="T20" s="9">
        <f t="shared" si="3"/>
        <v>141930</v>
      </c>
      <c r="U20" s="1"/>
      <c r="V20" s="1"/>
      <c r="W20" s="8">
        <v>0</v>
      </c>
      <c r="X20" s="1">
        <f t="shared" si="1"/>
        <v>0</v>
      </c>
      <c r="Y20" s="1">
        <v>0</v>
      </c>
      <c r="Z20" s="7">
        <f t="shared" si="5"/>
        <v>161280</v>
      </c>
      <c r="AA20" s="7"/>
      <c r="AB20" s="10"/>
      <c r="AC20" s="7" t="s">
        <v>61</v>
      </c>
      <c r="AD20" s="7"/>
    </row>
    <row r="21" spans="1:30">
      <c r="A21" s="1">
        <v>10010001</v>
      </c>
      <c r="B21" s="8" t="s">
        <v>771</v>
      </c>
      <c r="C21" s="19" t="s">
        <v>462</v>
      </c>
      <c r="D21" s="1">
        <v>15</v>
      </c>
      <c r="E21" s="2">
        <v>1</v>
      </c>
      <c r="F21" s="7">
        <f t="shared" si="0"/>
        <v>0</v>
      </c>
      <c r="G21" s="7" t="s">
        <v>689</v>
      </c>
      <c r="H21" s="7">
        <v>1</v>
      </c>
      <c r="I21" s="9" t="s">
        <v>537</v>
      </c>
      <c r="J21" s="9">
        <v>1</v>
      </c>
      <c r="K21" s="1"/>
      <c r="L21" s="1">
        <v>0</v>
      </c>
      <c r="M21" s="3"/>
      <c r="N21" s="7"/>
      <c r="O21" s="7">
        <v>0</v>
      </c>
      <c r="P21" s="7">
        <v>0</v>
      </c>
      <c r="Q21" s="7">
        <v>0</v>
      </c>
      <c r="R21" s="7">
        <v>0</v>
      </c>
      <c r="S21" s="7">
        <f t="shared" si="2"/>
        <v>69650</v>
      </c>
      <c r="T21" s="9">
        <f t="shared" si="3"/>
        <v>227100</v>
      </c>
      <c r="U21" s="1"/>
      <c r="V21" s="1"/>
      <c r="W21" s="8">
        <v>0</v>
      </c>
      <c r="X21" s="1">
        <f t="shared" si="1"/>
        <v>0</v>
      </c>
      <c r="Y21" s="1">
        <v>0</v>
      </c>
      <c r="Z21" s="7">
        <f t="shared" si="5"/>
        <v>258060</v>
      </c>
      <c r="AA21" s="7"/>
      <c r="AB21" s="10"/>
      <c r="AC21" s="7" t="s">
        <v>61</v>
      </c>
      <c r="AD21" s="7"/>
    </row>
    <row r="22" spans="1:30">
      <c r="A22" s="1">
        <v>10010002</v>
      </c>
      <c r="B22" s="8" t="s">
        <v>772</v>
      </c>
      <c r="C22" s="19" t="s">
        <v>463</v>
      </c>
      <c r="D22" s="1">
        <v>1</v>
      </c>
      <c r="E22" s="2">
        <v>1</v>
      </c>
      <c r="F22" s="7">
        <f t="shared" si="0"/>
        <v>0</v>
      </c>
      <c r="G22" s="7" t="s">
        <v>686</v>
      </c>
      <c r="H22" s="7">
        <v>0</v>
      </c>
      <c r="I22" s="9" t="s">
        <v>539</v>
      </c>
      <c r="J22" s="9">
        <v>0</v>
      </c>
      <c r="K22" s="1"/>
      <c r="L22" s="1">
        <v>0</v>
      </c>
      <c r="M22" s="3"/>
      <c r="N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9">
        <v>0</v>
      </c>
      <c r="U22" s="1"/>
      <c r="V22" s="1"/>
      <c r="W22" s="8">
        <v>0</v>
      </c>
      <c r="X22" s="1">
        <f t="shared" si="1"/>
        <v>0</v>
      </c>
      <c r="Y22" s="1">
        <v>0</v>
      </c>
      <c r="Z22" s="7">
        <v>0</v>
      </c>
      <c r="AA22" s="7"/>
      <c r="AB22" s="10"/>
      <c r="AC22" s="7" t="s">
        <v>200</v>
      </c>
      <c r="AD22" s="7"/>
    </row>
    <row r="23" spans="1:30">
      <c r="A23" s="1">
        <v>10010003</v>
      </c>
      <c r="B23" s="8" t="s">
        <v>773</v>
      </c>
      <c r="C23" s="19" t="s">
        <v>464</v>
      </c>
      <c r="D23" s="1">
        <v>1</v>
      </c>
      <c r="E23" s="2">
        <v>1</v>
      </c>
      <c r="F23" s="7">
        <v>5</v>
      </c>
      <c r="G23" s="7" t="s">
        <v>686</v>
      </c>
      <c r="H23" s="7">
        <v>2</v>
      </c>
      <c r="I23" s="9" t="s">
        <v>540</v>
      </c>
      <c r="J23" s="9">
        <v>2</v>
      </c>
      <c r="K23" s="9" t="s">
        <v>79</v>
      </c>
      <c r="L23" s="9">
        <v>2</v>
      </c>
      <c r="M23" s="3"/>
      <c r="N23" s="7"/>
      <c r="O23" s="7">
        <v>1</v>
      </c>
      <c r="P23" s="7">
        <v>0</v>
      </c>
      <c r="Q23" s="7">
        <v>0</v>
      </c>
      <c r="R23" s="7">
        <v>0</v>
      </c>
      <c r="S23" s="7">
        <v>0</v>
      </c>
      <c r="T23" s="9">
        <v>400</v>
      </c>
      <c r="U23" s="10"/>
      <c r="V23" s="10"/>
      <c r="W23" s="8">
        <v>20</v>
      </c>
      <c r="X23" s="1">
        <f t="shared" si="1"/>
        <v>240</v>
      </c>
      <c r="Y23" s="1">
        <v>100</v>
      </c>
      <c r="Z23" s="7">
        <v>180</v>
      </c>
      <c r="AA23" s="7"/>
      <c r="AB23" s="10"/>
      <c r="AC23" s="7" t="s">
        <v>80</v>
      </c>
      <c r="AD23" s="7"/>
    </row>
    <row r="24" spans="1:30">
      <c r="A24" s="1">
        <v>10010003</v>
      </c>
      <c r="B24" s="8" t="s">
        <v>773</v>
      </c>
      <c r="C24" s="19" t="s">
        <v>464</v>
      </c>
      <c r="D24" s="1">
        <v>2</v>
      </c>
      <c r="E24" s="2">
        <v>1</v>
      </c>
      <c r="F24" s="7">
        <v>10</v>
      </c>
      <c r="G24" s="7" t="s">
        <v>686</v>
      </c>
      <c r="H24" s="7">
        <v>2</v>
      </c>
      <c r="I24" s="9" t="s">
        <v>541</v>
      </c>
      <c r="J24" s="9">
        <v>2</v>
      </c>
      <c r="K24" s="9" t="s">
        <v>82</v>
      </c>
      <c r="L24" s="9">
        <v>4</v>
      </c>
      <c r="M24" s="3"/>
      <c r="N24" s="7"/>
      <c r="O24" s="7">
        <v>1</v>
      </c>
      <c r="P24" s="7">
        <v>0</v>
      </c>
      <c r="Q24" s="7">
        <v>0</v>
      </c>
      <c r="R24" s="7">
        <v>0</v>
      </c>
      <c r="S24" s="7">
        <v>0</v>
      </c>
      <c r="T24" s="9">
        <v>1800</v>
      </c>
      <c r="U24" s="10"/>
      <c r="V24" s="10"/>
      <c r="W24" s="8">
        <f>ROUND(W23*2.5,0)</f>
        <v>50</v>
      </c>
      <c r="X24" s="1">
        <f t="shared" si="1"/>
        <v>600</v>
      </c>
      <c r="Y24" s="1">
        <v>100</v>
      </c>
      <c r="Z24" s="7">
        <v>810</v>
      </c>
      <c r="AA24" s="7"/>
      <c r="AB24" s="10"/>
      <c r="AC24" s="7" t="s">
        <v>80</v>
      </c>
      <c r="AD24" s="7"/>
    </row>
    <row r="25" spans="1:30">
      <c r="A25" s="1">
        <v>10010003</v>
      </c>
      <c r="B25" s="8" t="s">
        <v>773</v>
      </c>
      <c r="C25" s="19" t="s">
        <v>464</v>
      </c>
      <c r="D25" s="1">
        <v>3</v>
      </c>
      <c r="E25" s="2">
        <v>1</v>
      </c>
      <c r="F25" s="7">
        <v>15</v>
      </c>
      <c r="G25" s="7" t="s">
        <v>686</v>
      </c>
      <c r="H25" s="7">
        <v>2</v>
      </c>
      <c r="I25" s="9" t="s">
        <v>542</v>
      </c>
      <c r="J25" s="9">
        <v>2</v>
      </c>
      <c r="K25" s="9" t="s">
        <v>84</v>
      </c>
      <c r="L25" s="9">
        <v>5</v>
      </c>
      <c r="M25" s="3"/>
      <c r="N25" s="7"/>
      <c r="O25" s="7">
        <v>1</v>
      </c>
      <c r="P25" s="7">
        <v>0</v>
      </c>
      <c r="Q25" s="7">
        <v>0</v>
      </c>
      <c r="R25" s="7">
        <v>0</v>
      </c>
      <c r="S25" s="7">
        <v>0</v>
      </c>
      <c r="T25" s="9">
        <f>MROUND(ROUND(T24*2.5,0)*(100+10%*P25)%,30)</f>
        <v>4500</v>
      </c>
      <c r="U25" s="10"/>
      <c r="V25" s="10"/>
      <c r="W25" s="8">
        <f t="shared" ref="W25:W27" si="6">ROUND(W24*2.5,0)</f>
        <v>125</v>
      </c>
      <c r="X25" s="1">
        <f t="shared" si="1"/>
        <v>1500</v>
      </c>
      <c r="Y25" s="1">
        <v>100</v>
      </c>
      <c r="Z25" s="7">
        <v>6000</v>
      </c>
      <c r="AA25" s="7"/>
      <c r="AB25" s="10"/>
      <c r="AC25" s="7" t="s">
        <v>80</v>
      </c>
      <c r="AD25" s="7"/>
    </row>
    <row r="26" spans="1:30">
      <c r="A26" s="1">
        <v>10010003</v>
      </c>
      <c r="B26" s="8" t="s">
        <v>773</v>
      </c>
      <c r="C26" s="19" t="s">
        <v>464</v>
      </c>
      <c r="D26" s="1">
        <v>4</v>
      </c>
      <c r="E26" s="2">
        <v>1</v>
      </c>
      <c r="F26" s="7">
        <v>20</v>
      </c>
      <c r="G26" s="7" t="s">
        <v>686</v>
      </c>
      <c r="H26" s="7">
        <v>2</v>
      </c>
      <c r="I26" s="9" t="s">
        <v>541</v>
      </c>
      <c r="J26" s="9">
        <v>2</v>
      </c>
      <c r="K26" s="9" t="s">
        <v>86</v>
      </c>
      <c r="L26" s="9">
        <v>8</v>
      </c>
      <c r="M26" s="3"/>
      <c r="N26" s="7"/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9">
        <f t="shared" ref="T26" si="7">MROUND(ROUND(T25*2.5,0)*(100+10%*P26)%,30)</f>
        <v>11250</v>
      </c>
      <c r="U26" s="10"/>
      <c r="V26" s="10"/>
      <c r="W26" s="8">
        <f t="shared" si="6"/>
        <v>313</v>
      </c>
      <c r="X26" s="1">
        <f t="shared" si="1"/>
        <v>3756</v>
      </c>
      <c r="Y26" s="1">
        <v>100</v>
      </c>
      <c r="Z26" s="7">
        <f>MROUND(ROUND(Z25*2.5,0)*(100+10%*S27)%,30)</f>
        <v>15000</v>
      </c>
      <c r="AA26" s="7"/>
      <c r="AB26" s="10"/>
      <c r="AC26" s="7" t="s">
        <v>80</v>
      </c>
      <c r="AD26" s="7"/>
    </row>
    <row r="27" spans="1:30">
      <c r="A27" s="1">
        <v>10010003</v>
      </c>
      <c r="B27" s="8" t="s">
        <v>773</v>
      </c>
      <c r="C27" s="19" t="s">
        <v>464</v>
      </c>
      <c r="D27" s="1">
        <v>5</v>
      </c>
      <c r="E27" s="2">
        <v>1</v>
      </c>
      <c r="F27" s="7">
        <v>25</v>
      </c>
      <c r="G27" s="7" t="s">
        <v>686</v>
      </c>
      <c r="H27" s="7">
        <v>2</v>
      </c>
      <c r="I27" s="9" t="s">
        <v>541</v>
      </c>
      <c r="J27" s="9">
        <v>2</v>
      </c>
      <c r="K27" s="9" t="s">
        <v>88</v>
      </c>
      <c r="L27" s="9">
        <v>10</v>
      </c>
      <c r="M27" s="3"/>
      <c r="N27" s="7"/>
      <c r="O27" s="7">
        <v>1</v>
      </c>
      <c r="P27" s="7">
        <v>0</v>
      </c>
      <c r="Q27" s="7">
        <v>0</v>
      </c>
      <c r="R27" s="7">
        <v>0</v>
      </c>
      <c r="S27" s="7">
        <v>0</v>
      </c>
      <c r="T27" s="9">
        <f>MROUND(ROUND(T26*2.5,0)*(100+10%*P27)%,30)</f>
        <v>28140</v>
      </c>
      <c r="U27" s="10"/>
      <c r="V27" s="10"/>
      <c r="W27" s="8">
        <f t="shared" si="6"/>
        <v>783</v>
      </c>
      <c r="X27" s="1">
        <f t="shared" si="1"/>
        <v>9396</v>
      </c>
      <c r="Y27" s="1">
        <v>100</v>
      </c>
      <c r="Z27" s="7">
        <f>MROUND(ROUND(Z26*2.5,0)*(100+10%*S28)%,30)</f>
        <v>37500</v>
      </c>
      <c r="AA27" s="7"/>
      <c r="AB27" s="10"/>
      <c r="AC27" s="7" t="s">
        <v>80</v>
      </c>
      <c r="AD27" s="7"/>
    </row>
    <row r="28" spans="1:30">
      <c r="A28" s="1">
        <v>10010004</v>
      </c>
      <c r="B28" s="8" t="s">
        <v>774</v>
      </c>
      <c r="C28" s="19" t="s">
        <v>465</v>
      </c>
      <c r="D28" s="1">
        <v>1</v>
      </c>
      <c r="E28" s="2">
        <v>1</v>
      </c>
      <c r="F28" s="7">
        <v>6</v>
      </c>
      <c r="G28" s="7" t="s">
        <v>686</v>
      </c>
      <c r="H28" s="7">
        <v>2</v>
      </c>
      <c r="I28" s="9" t="s">
        <v>543</v>
      </c>
      <c r="J28" s="9">
        <v>2</v>
      </c>
      <c r="K28" s="9" t="s">
        <v>79</v>
      </c>
      <c r="L28" s="9">
        <v>2</v>
      </c>
      <c r="M28" s="3"/>
      <c r="N28" s="7"/>
      <c r="O28" s="7">
        <v>1</v>
      </c>
      <c r="P28" s="7">
        <v>0</v>
      </c>
      <c r="Q28" s="7">
        <v>0</v>
      </c>
      <c r="R28" s="7">
        <v>0</v>
      </c>
      <c r="S28" s="7">
        <v>0</v>
      </c>
      <c r="T28" s="9">
        <v>450</v>
      </c>
      <c r="U28" s="10"/>
      <c r="V28" s="10"/>
      <c r="W28" s="8">
        <v>21</v>
      </c>
      <c r="X28" s="1">
        <f t="shared" si="1"/>
        <v>252</v>
      </c>
      <c r="Y28" s="1">
        <v>100</v>
      </c>
      <c r="Z28" s="7">
        <v>360</v>
      </c>
      <c r="AA28" s="7"/>
      <c r="AB28" s="10"/>
      <c r="AC28" s="7" t="s">
        <v>92</v>
      </c>
      <c r="AD28" s="7"/>
    </row>
    <row r="29" spans="1:30">
      <c r="A29" s="1">
        <v>10010004</v>
      </c>
      <c r="B29" s="8" t="s">
        <v>774</v>
      </c>
      <c r="C29" s="19" t="s">
        <v>465</v>
      </c>
      <c r="D29" s="1">
        <v>2</v>
      </c>
      <c r="E29" s="2">
        <v>1</v>
      </c>
      <c r="F29" s="7">
        <v>10</v>
      </c>
      <c r="G29" s="7" t="s">
        <v>686</v>
      </c>
      <c r="H29" s="7">
        <v>2</v>
      </c>
      <c r="I29" s="9" t="s">
        <v>543</v>
      </c>
      <c r="J29" s="9">
        <v>2</v>
      </c>
      <c r="K29" s="9" t="s">
        <v>82</v>
      </c>
      <c r="L29" s="9">
        <v>4</v>
      </c>
      <c r="M29" s="3"/>
      <c r="N29" s="7"/>
      <c r="O29" s="7">
        <v>1</v>
      </c>
      <c r="P29" s="7">
        <v>0</v>
      </c>
      <c r="Q29" s="7">
        <v>0</v>
      </c>
      <c r="R29" s="7">
        <v>0</v>
      </c>
      <c r="S29" s="7">
        <v>0</v>
      </c>
      <c r="T29" s="9">
        <v>2000</v>
      </c>
      <c r="U29" s="10"/>
      <c r="V29" s="10"/>
      <c r="W29" s="8">
        <f>ROUND(W28*2.5,0)</f>
        <v>53</v>
      </c>
      <c r="X29" s="1">
        <f t="shared" si="1"/>
        <v>636</v>
      </c>
      <c r="Y29" s="1">
        <v>100</v>
      </c>
      <c r="Z29" s="7">
        <v>2500</v>
      </c>
      <c r="AA29" s="7"/>
      <c r="AB29" s="10"/>
      <c r="AC29" s="7" t="s">
        <v>92</v>
      </c>
      <c r="AD29" s="7"/>
    </row>
    <row r="30" spans="1:30">
      <c r="A30" s="1">
        <v>10010004</v>
      </c>
      <c r="B30" s="8" t="s">
        <v>774</v>
      </c>
      <c r="C30" s="19" t="s">
        <v>465</v>
      </c>
      <c r="D30" s="1">
        <v>3</v>
      </c>
      <c r="E30" s="2">
        <v>1</v>
      </c>
      <c r="F30" s="7">
        <v>15</v>
      </c>
      <c r="G30" s="7" t="s">
        <v>686</v>
      </c>
      <c r="H30" s="7">
        <v>2</v>
      </c>
      <c r="I30" s="9" t="s">
        <v>543</v>
      </c>
      <c r="J30" s="9">
        <v>2</v>
      </c>
      <c r="K30" s="9" t="s">
        <v>84</v>
      </c>
      <c r="L30" s="9">
        <v>5</v>
      </c>
      <c r="M30" s="3"/>
      <c r="N30" s="7"/>
      <c r="O30" s="7">
        <v>1</v>
      </c>
      <c r="P30" s="7">
        <v>0</v>
      </c>
      <c r="Q30" s="7">
        <v>0</v>
      </c>
      <c r="R30" s="7">
        <v>0</v>
      </c>
      <c r="S30" s="7">
        <v>0</v>
      </c>
      <c r="T30" s="9">
        <f>MROUND(ROUND(T29*2.6,0)*(100+10%*P30)%,30)</f>
        <v>5190</v>
      </c>
      <c r="U30" s="10"/>
      <c r="V30" s="10"/>
      <c r="W30" s="8">
        <f t="shared" ref="W30:W32" si="8">ROUND(W29*2.5,0)</f>
        <v>133</v>
      </c>
      <c r="X30" s="1">
        <f t="shared" si="1"/>
        <v>1596</v>
      </c>
      <c r="Y30" s="1">
        <v>100</v>
      </c>
      <c r="Z30" s="7">
        <f>MROUND(ROUND(Z29*2.6,0)*(100+10%*S31)%,30)</f>
        <v>6510</v>
      </c>
      <c r="AA30" s="7"/>
      <c r="AB30" s="10"/>
      <c r="AC30" s="7" t="s">
        <v>92</v>
      </c>
      <c r="AD30" s="7"/>
    </row>
    <row r="31" spans="1:30">
      <c r="A31" s="1">
        <v>10010004</v>
      </c>
      <c r="B31" s="8" t="s">
        <v>774</v>
      </c>
      <c r="C31" s="19" t="s">
        <v>465</v>
      </c>
      <c r="D31" s="1">
        <v>4</v>
      </c>
      <c r="E31" s="2">
        <v>1</v>
      </c>
      <c r="F31" s="7">
        <v>21</v>
      </c>
      <c r="G31" s="7" t="s">
        <v>686</v>
      </c>
      <c r="H31" s="7">
        <v>2</v>
      </c>
      <c r="I31" s="9" t="s">
        <v>91</v>
      </c>
      <c r="J31" s="9">
        <v>2</v>
      </c>
      <c r="K31" s="9" t="s">
        <v>86</v>
      </c>
      <c r="L31" s="9">
        <v>8</v>
      </c>
      <c r="M31" s="3"/>
      <c r="N31" s="7"/>
      <c r="O31" s="7">
        <v>1</v>
      </c>
      <c r="P31" s="7">
        <v>0</v>
      </c>
      <c r="Q31" s="7">
        <v>0</v>
      </c>
      <c r="R31" s="7">
        <v>0</v>
      </c>
      <c r="S31" s="7">
        <v>0</v>
      </c>
      <c r="T31" s="9">
        <f t="shared" ref="T31:T32" si="9">MROUND(ROUND(T30*2.6,0)*(100+10%*P31)%,30)</f>
        <v>13500</v>
      </c>
      <c r="U31" s="10"/>
      <c r="V31" s="10"/>
      <c r="W31" s="8">
        <f t="shared" si="8"/>
        <v>333</v>
      </c>
      <c r="X31" s="1">
        <f t="shared" si="1"/>
        <v>3996</v>
      </c>
      <c r="Y31" s="1">
        <v>100</v>
      </c>
      <c r="Z31" s="7">
        <f>MROUND(ROUND(Z30*2.6,0)*(100+10%*S32)%,30)</f>
        <v>16920</v>
      </c>
      <c r="AA31" s="7"/>
      <c r="AB31" s="10"/>
      <c r="AC31" s="7" t="s">
        <v>92</v>
      </c>
      <c r="AD31" s="7"/>
    </row>
    <row r="32" spans="1:30">
      <c r="A32" s="1">
        <v>10010004</v>
      </c>
      <c r="B32" s="8" t="s">
        <v>774</v>
      </c>
      <c r="C32" s="19" t="s">
        <v>465</v>
      </c>
      <c r="D32" s="1">
        <v>5</v>
      </c>
      <c r="E32" s="2">
        <v>1</v>
      </c>
      <c r="F32" s="7">
        <v>27</v>
      </c>
      <c r="G32" s="7" t="s">
        <v>686</v>
      </c>
      <c r="H32" s="7">
        <v>2</v>
      </c>
      <c r="I32" s="9" t="s">
        <v>543</v>
      </c>
      <c r="J32" s="9">
        <v>2</v>
      </c>
      <c r="K32" s="9" t="s">
        <v>88</v>
      </c>
      <c r="L32" s="9">
        <v>10</v>
      </c>
      <c r="M32" s="3"/>
      <c r="N32" s="7"/>
      <c r="O32" s="7">
        <v>1</v>
      </c>
      <c r="P32" s="7">
        <v>0</v>
      </c>
      <c r="Q32" s="7">
        <v>0</v>
      </c>
      <c r="R32" s="7">
        <v>0</v>
      </c>
      <c r="S32" s="7">
        <v>0</v>
      </c>
      <c r="T32" s="9">
        <f t="shared" si="9"/>
        <v>35100</v>
      </c>
      <c r="U32" s="10"/>
      <c r="V32" s="10"/>
      <c r="W32" s="8">
        <f t="shared" si="8"/>
        <v>833</v>
      </c>
      <c r="X32" s="1">
        <f t="shared" si="1"/>
        <v>9996</v>
      </c>
      <c r="Y32" s="1">
        <v>100</v>
      </c>
      <c r="Z32" s="7">
        <f>MROUND(ROUND(Z31*2.6,0)*(100+10%*S33)%,30)</f>
        <v>43980</v>
      </c>
      <c r="AA32" s="7"/>
      <c r="AB32" s="10"/>
      <c r="AC32" s="7" t="s">
        <v>92</v>
      </c>
      <c r="AD32" s="7"/>
    </row>
    <row r="33" spans="1:30">
      <c r="A33" s="1">
        <v>10010005</v>
      </c>
      <c r="B33" s="8" t="s">
        <v>775</v>
      </c>
      <c r="C33" s="19" t="s">
        <v>466</v>
      </c>
      <c r="D33" s="1">
        <v>1</v>
      </c>
      <c r="E33" s="2">
        <v>1</v>
      </c>
      <c r="F33" s="7">
        <v>5</v>
      </c>
      <c r="G33" s="7" t="s">
        <v>538</v>
      </c>
      <c r="H33" s="7">
        <v>2</v>
      </c>
      <c r="I33" s="9" t="s">
        <v>544</v>
      </c>
      <c r="J33" s="9">
        <v>2</v>
      </c>
      <c r="K33" s="9" t="s">
        <v>79</v>
      </c>
      <c r="L33" s="9">
        <v>2</v>
      </c>
      <c r="M33" s="3"/>
      <c r="N33" s="7"/>
      <c r="O33" s="7">
        <v>1</v>
      </c>
      <c r="P33" s="7">
        <v>0</v>
      </c>
      <c r="Q33" s="7">
        <v>0</v>
      </c>
      <c r="R33" s="7">
        <v>0</v>
      </c>
      <c r="S33" s="7">
        <v>0</v>
      </c>
      <c r="T33" s="9">
        <v>800</v>
      </c>
      <c r="U33" s="10"/>
      <c r="V33" s="10"/>
      <c r="W33" s="8">
        <v>30</v>
      </c>
      <c r="X33" s="1">
        <f t="shared" si="1"/>
        <v>360</v>
      </c>
      <c r="Y33" s="1">
        <v>100</v>
      </c>
      <c r="Z33" s="7">
        <v>330</v>
      </c>
      <c r="AA33" s="7"/>
      <c r="AB33" s="10"/>
      <c r="AC33" s="7" t="s">
        <v>100</v>
      </c>
      <c r="AD33" s="7"/>
    </row>
    <row r="34" spans="1:30">
      <c r="A34" s="1">
        <v>10010005</v>
      </c>
      <c r="B34" s="8" t="s">
        <v>775</v>
      </c>
      <c r="C34" s="19" t="s">
        <v>466</v>
      </c>
      <c r="D34" s="1">
        <v>2</v>
      </c>
      <c r="E34" s="2">
        <v>1</v>
      </c>
      <c r="F34" s="7">
        <v>11</v>
      </c>
      <c r="G34" s="7" t="s">
        <v>538</v>
      </c>
      <c r="H34" s="7">
        <v>2</v>
      </c>
      <c r="I34" s="9" t="s">
        <v>545</v>
      </c>
      <c r="J34" s="9">
        <v>2</v>
      </c>
      <c r="K34" s="9" t="s">
        <v>82</v>
      </c>
      <c r="L34" s="9">
        <v>4</v>
      </c>
      <c r="M34" s="3"/>
      <c r="N34" s="7"/>
      <c r="O34" s="7">
        <v>1</v>
      </c>
      <c r="P34" s="7">
        <v>0</v>
      </c>
      <c r="Q34" s="7">
        <v>0</v>
      </c>
      <c r="R34" s="7">
        <v>0</v>
      </c>
      <c r="S34" s="7">
        <v>0</v>
      </c>
      <c r="T34" s="9">
        <v>2100</v>
      </c>
      <c r="U34" s="10"/>
      <c r="V34" s="10"/>
      <c r="W34" s="8">
        <f>ROUND(W33*2.5,0)</f>
        <v>75</v>
      </c>
      <c r="X34" s="1">
        <f t="shared" si="1"/>
        <v>900</v>
      </c>
      <c r="Y34" s="1">
        <v>100</v>
      </c>
      <c r="Z34" s="7">
        <v>2100</v>
      </c>
      <c r="AA34" s="7"/>
      <c r="AB34" s="10"/>
      <c r="AC34" s="7" t="s">
        <v>100</v>
      </c>
      <c r="AD34" s="7"/>
    </row>
    <row r="35" spans="1:30">
      <c r="A35" s="1">
        <v>10010005</v>
      </c>
      <c r="B35" s="8" t="s">
        <v>775</v>
      </c>
      <c r="C35" s="19" t="s">
        <v>466</v>
      </c>
      <c r="D35" s="1">
        <v>3</v>
      </c>
      <c r="E35" s="2">
        <v>1</v>
      </c>
      <c r="F35" s="7">
        <v>15</v>
      </c>
      <c r="G35" s="7" t="s">
        <v>538</v>
      </c>
      <c r="H35" s="7">
        <v>2</v>
      </c>
      <c r="I35" s="9" t="s">
        <v>544</v>
      </c>
      <c r="J35" s="9">
        <v>2</v>
      </c>
      <c r="K35" s="9" t="s">
        <v>103</v>
      </c>
      <c r="L35" s="9">
        <v>6</v>
      </c>
      <c r="M35" s="3"/>
      <c r="N35" s="7"/>
      <c r="O35" s="7">
        <v>1</v>
      </c>
      <c r="P35" s="7">
        <v>0</v>
      </c>
      <c r="Q35" s="7">
        <v>0</v>
      </c>
      <c r="R35" s="7">
        <v>0</v>
      </c>
      <c r="S35" s="7">
        <v>0</v>
      </c>
      <c r="T35" s="9">
        <f>MROUND(ROUND(T34*3,0)*(100+10%*P35)%,30)</f>
        <v>6300</v>
      </c>
      <c r="U35" s="10"/>
      <c r="V35" s="10"/>
      <c r="W35" s="8">
        <f t="shared" ref="W35:W37" si="10">ROUND(W34*2.5,0)</f>
        <v>188</v>
      </c>
      <c r="X35" s="1">
        <f t="shared" si="1"/>
        <v>2256</v>
      </c>
      <c r="Y35" s="1">
        <v>100</v>
      </c>
      <c r="Z35" s="7">
        <f>MROUND(ROUND(Z34*3,0)*(100+10%*S36)%,30)</f>
        <v>6300</v>
      </c>
      <c r="AA35" s="7"/>
      <c r="AB35" s="10"/>
      <c r="AC35" s="7" t="s">
        <v>100</v>
      </c>
      <c r="AD35" s="7"/>
    </row>
    <row r="36" spans="1:30">
      <c r="A36" s="1">
        <v>10010005</v>
      </c>
      <c r="B36" s="8" t="s">
        <v>775</v>
      </c>
      <c r="C36" s="19" t="s">
        <v>466</v>
      </c>
      <c r="D36" s="1">
        <v>4</v>
      </c>
      <c r="E36" s="2">
        <v>1</v>
      </c>
      <c r="F36" s="7">
        <v>21</v>
      </c>
      <c r="G36" s="7" t="s">
        <v>538</v>
      </c>
      <c r="H36" s="7">
        <v>2</v>
      </c>
      <c r="I36" s="9" t="s">
        <v>544</v>
      </c>
      <c r="J36" s="9">
        <v>2</v>
      </c>
      <c r="K36" s="9" t="s">
        <v>86</v>
      </c>
      <c r="L36" s="9">
        <v>8</v>
      </c>
      <c r="M36" s="3"/>
      <c r="N36" s="7"/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9">
        <f>MROUND(ROUND(T35*3,0)*(100+10%*H36)%,30)</f>
        <v>18930</v>
      </c>
      <c r="U36" s="10"/>
      <c r="V36" s="10"/>
      <c r="W36" s="8">
        <f t="shared" si="10"/>
        <v>470</v>
      </c>
      <c r="X36" s="1">
        <f t="shared" si="1"/>
        <v>5640</v>
      </c>
      <c r="Y36" s="1">
        <v>100</v>
      </c>
      <c r="Z36" s="7">
        <f>MROUND(ROUND(Z35*3,0)*(100+10%*M37)%,30)</f>
        <v>18900</v>
      </c>
      <c r="AA36" s="7"/>
      <c r="AB36" s="10"/>
      <c r="AC36" s="7" t="s">
        <v>100</v>
      </c>
      <c r="AD36" s="7"/>
    </row>
    <row r="37" spans="1:30">
      <c r="A37" s="1">
        <v>10010005</v>
      </c>
      <c r="B37" s="8" t="s">
        <v>775</v>
      </c>
      <c r="C37" s="19" t="s">
        <v>466</v>
      </c>
      <c r="D37" s="1">
        <v>5</v>
      </c>
      <c r="E37" s="2">
        <v>1</v>
      </c>
      <c r="F37" s="7">
        <v>28</v>
      </c>
      <c r="G37" s="7" t="s">
        <v>538</v>
      </c>
      <c r="H37" s="7">
        <v>2</v>
      </c>
      <c r="I37" s="9" t="s">
        <v>544</v>
      </c>
      <c r="J37" s="9">
        <v>2</v>
      </c>
      <c r="K37" s="9" t="s">
        <v>106</v>
      </c>
      <c r="L37" s="9">
        <v>11</v>
      </c>
      <c r="M37" s="3"/>
      <c r="N37" s="7"/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9">
        <f>MROUND(ROUND(T36*3,0)*(100+10%*H37)%,30)</f>
        <v>56910</v>
      </c>
      <c r="U37" s="10"/>
      <c r="V37" s="10"/>
      <c r="W37" s="8">
        <f t="shared" si="10"/>
        <v>1175</v>
      </c>
      <c r="X37" s="1">
        <f t="shared" si="1"/>
        <v>14100</v>
      </c>
      <c r="Y37" s="1">
        <v>100</v>
      </c>
      <c r="Z37" s="7">
        <f>MROUND(ROUND(Z36*3,0)*(100+10%*M38)%,30)</f>
        <v>56700</v>
      </c>
      <c r="AA37" s="7"/>
      <c r="AB37" s="10"/>
      <c r="AC37" s="7" t="s">
        <v>100</v>
      </c>
      <c r="AD37" s="7"/>
    </row>
    <row r="38" spans="1:30">
      <c r="A38" s="1">
        <v>10010006</v>
      </c>
      <c r="B38" s="8" t="s">
        <v>776</v>
      </c>
      <c r="C38" s="19" t="s">
        <v>467</v>
      </c>
      <c r="D38" s="1">
        <v>1</v>
      </c>
      <c r="E38" s="2">
        <v>1</v>
      </c>
      <c r="F38" s="7">
        <v>0</v>
      </c>
      <c r="G38" s="7" t="s">
        <v>686</v>
      </c>
      <c r="H38" s="7">
        <v>0</v>
      </c>
      <c r="I38" s="9" t="s">
        <v>546</v>
      </c>
      <c r="J38" s="9">
        <v>0</v>
      </c>
      <c r="K38" s="9"/>
      <c r="L38" s="9">
        <v>0</v>
      </c>
      <c r="M38" s="3"/>
      <c r="N38" s="7"/>
      <c r="O38" s="7">
        <v>1</v>
      </c>
      <c r="P38" s="7">
        <v>0</v>
      </c>
      <c r="Q38" s="7">
        <v>0</v>
      </c>
      <c r="R38" s="7">
        <v>0</v>
      </c>
      <c r="S38" s="7">
        <v>0</v>
      </c>
      <c r="T38" s="9">
        <v>0</v>
      </c>
      <c r="U38" s="10"/>
      <c r="V38" s="10"/>
      <c r="W38" s="8">
        <v>0</v>
      </c>
      <c r="X38" s="1">
        <f t="shared" si="1"/>
        <v>0</v>
      </c>
      <c r="Y38" s="1">
        <v>0</v>
      </c>
      <c r="Z38" s="7">
        <v>0</v>
      </c>
      <c r="AA38" s="7"/>
      <c r="AB38" s="10"/>
      <c r="AC38" s="7" t="s">
        <v>205</v>
      </c>
      <c r="AD38" s="7"/>
    </row>
    <row r="39" spans="1:30">
      <c r="A39" s="1">
        <v>10010007</v>
      </c>
      <c r="B39" s="8" t="s">
        <v>777</v>
      </c>
      <c r="C39" s="19" t="s">
        <v>468</v>
      </c>
      <c r="D39" s="1">
        <v>1</v>
      </c>
      <c r="E39" s="2">
        <v>1</v>
      </c>
      <c r="F39" s="7">
        <v>10</v>
      </c>
      <c r="G39" s="7" t="s">
        <v>538</v>
      </c>
      <c r="H39" s="7">
        <v>2</v>
      </c>
      <c r="I39" s="9" t="s">
        <v>207</v>
      </c>
      <c r="J39" s="9">
        <v>2</v>
      </c>
      <c r="K39" s="9" t="s">
        <v>79</v>
      </c>
      <c r="L39" s="9">
        <v>2</v>
      </c>
      <c r="M39" s="3"/>
      <c r="N39" s="7"/>
      <c r="O39" s="7">
        <v>1</v>
      </c>
      <c r="P39" s="7">
        <v>0</v>
      </c>
      <c r="Q39" s="7">
        <v>0</v>
      </c>
      <c r="R39" s="7">
        <v>0</v>
      </c>
      <c r="S39" s="7">
        <v>0</v>
      </c>
      <c r="T39" s="9">
        <v>1080</v>
      </c>
      <c r="U39" s="10"/>
      <c r="V39" s="10"/>
      <c r="W39" s="8">
        <v>0</v>
      </c>
      <c r="X39" s="1">
        <f t="shared" si="1"/>
        <v>0</v>
      </c>
      <c r="Y39" s="1">
        <v>100</v>
      </c>
      <c r="Z39" s="7">
        <v>900</v>
      </c>
      <c r="AA39" s="7"/>
      <c r="AB39" s="10"/>
      <c r="AC39" s="7" t="s">
        <v>208</v>
      </c>
      <c r="AD39" s="7"/>
    </row>
    <row r="40" spans="1:30">
      <c r="A40" s="1">
        <v>10010007</v>
      </c>
      <c r="B40" s="8" t="s">
        <v>777</v>
      </c>
      <c r="C40" s="19" t="s">
        <v>468</v>
      </c>
      <c r="D40" s="1">
        <v>2</v>
      </c>
      <c r="E40" s="2">
        <v>1</v>
      </c>
      <c r="F40" s="7">
        <v>20</v>
      </c>
      <c r="G40" s="7" t="s">
        <v>538</v>
      </c>
      <c r="H40" s="7">
        <v>2</v>
      </c>
      <c r="I40" s="9" t="s">
        <v>207</v>
      </c>
      <c r="J40" s="9">
        <v>2</v>
      </c>
      <c r="K40" s="9" t="s">
        <v>103</v>
      </c>
      <c r="L40" s="9">
        <v>6</v>
      </c>
      <c r="M40" s="3"/>
      <c r="N40" s="7"/>
      <c r="O40" s="7">
        <v>1</v>
      </c>
      <c r="P40" s="7">
        <v>0</v>
      </c>
      <c r="Q40" s="7">
        <v>0</v>
      </c>
      <c r="R40" s="7">
        <v>0</v>
      </c>
      <c r="S40" s="7">
        <v>0</v>
      </c>
      <c r="T40" s="9">
        <v>10000</v>
      </c>
      <c r="U40" s="10"/>
      <c r="V40" s="10"/>
      <c r="W40" s="8">
        <v>0</v>
      </c>
      <c r="X40" s="1">
        <f t="shared" si="1"/>
        <v>0</v>
      </c>
      <c r="Y40" s="1">
        <v>100</v>
      </c>
      <c r="Z40" s="7">
        <v>15000</v>
      </c>
      <c r="AA40" s="7"/>
      <c r="AB40" s="10"/>
      <c r="AC40" s="7" t="s">
        <v>208</v>
      </c>
      <c r="AD40" s="7"/>
    </row>
    <row r="41" spans="1:30">
      <c r="A41" s="1">
        <v>10010007</v>
      </c>
      <c r="B41" s="8" t="s">
        <v>777</v>
      </c>
      <c r="C41" s="19" t="s">
        <v>468</v>
      </c>
      <c r="D41" s="1">
        <v>3</v>
      </c>
      <c r="E41" s="2">
        <v>1</v>
      </c>
      <c r="F41" s="7">
        <v>30</v>
      </c>
      <c r="G41" s="7" t="s">
        <v>538</v>
      </c>
      <c r="H41" s="7">
        <v>2</v>
      </c>
      <c r="I41" s="9" t="s">
        <v>547</v>
      </c>
      <c r="J41" s="9">
        <v>2</v>
      </c>
      <c r="K41" s="9" t="s">
        <v>88</v>
      </c>
      <c r="L41" s="9">
        <v>10</v>
      </c>
      <c r="M41" s="3"/>
      <c r="N41" s="7"/>
      <c r="O41" s="7">
        <v>1</v>
      </c>
      <c r="P41" s="7">
        <v>0</v>
      </c>
      <c r="Q41" s="7">
        <v>0</v>
      </c>
      <c r="R41" s="7">
        <v>0</v>
      </c>
      <c r="S41" s="7">
        <v>0</v>
      </c>
      <c r="T41" s="9">
        <f>MROUND(ROUND(T40*5.4,0)*(100+10%*P41)%,30)</f>
        <v>54000</v>
      </c>
      <c r="U41" s="10"/>
      <c r="V41" s="10"/>
      <c r="W41" s="8">
        <v>0</v>
      </c>
      <c r="X41" s="1">
        <f t="shared" si="1"/>
        <v>0</v>
      </c>
      <c r="Y41" s="1">
        <v>100</v>
      </c>
      <c r="Z41" s="7">
        <f>MROUND(ROUND(Z40*5.4,0)*(100+10%*S42)%,30)</f>
        <v>81000</v>
      </c>
      <c r="AA41" s="7"/>
      <c r="AB41" s="10"/>
      <c r="AC41" s="7" t="s">
        <v>208</v>
      </c>
      <c r="AD41" s="7"/>
    </row>
    <row r="42" spans="1:30">
      <c r="A42" s="1">
        <v>10010008</v>
      </c>
      <c r="B42" s="8" t="s">
        <v>778</v>
      </c>
      <c r="C42" s="19" t="s">
        <v>469</v>
      </c>
      <c r="D42" s="1">
        <v>1</v>
      </c>
      <c r="E42" s="2">
        <v>1</v>
      </c>
      <c r="F42" s="7">
        <v>0</v>
      </c>
      <c r="G42" s="7" t="s">
        <v>90</v>
      </c>
      <c r="H42" s="7">
        <v>3</v>
      </c>
      <c r="I42" s="9" t="s">
        <v>549</v>
      </c>
      <c r="J42" s="9">
        <v>3</v>
      </c>
      <c r="K42" s="9"/>
      <c r="L42" s="9">
        <v>0</v>
      </c>
      <c r="M42" s="3"/>
      <c r="N42" s="7"/>
      <c r="O42" s="7">
        <v>1</v>
      </c>
      <c r="P42" s="7">
        <v>0</v>
      </c>
      <c r="Q42" s="7">
        <v>0</v>
      </c>
      <c r="R42" s="7">
        <v>0</v>
      </c>
      <c r="S42" s="7">
        <v>0</v>
      </c>
      <c r="T42" s="9">
        <v>0</v>
      </c>
      <c r="U42" s="10"/>
      <c r="V42" s="10"/>
      <c r="W42" s="8">
        <v>0</v>
      </c>
      <c r="X42" s="1">
        <f t="shared" si="1"/>
        <v>0</v>
      </c>
      <c r="Y42" s="10">
        <v>0</v>
      </c>
      <c r="Z42" s="7">
        <v>0</v>
      </c>
      <c r="AA42" s="7"/>
      <c r="AB42" s="10"/>
      <c r="AC42" s="7" t="s">
        <v>110</v>
      </c>
      <c r="AD42" s="7"/>
    </row>
    <row r="43" spans="1:30">
      <c r="A43" s="1">
        <v>10010008</v>
      </c>
      <c r="B43" s="8" t="s">
        <v>778</v>
      </c>
      <c r="C43" s="19" t="s">
        <v>469</v>
      </c>
      <c r="D43" s="1">
        <v>2</v>
      </c>
      <c r="E43" s="2">
        <v>1</v>
      </c>
      <c r="F43" s="7">
        <v>5</v>
      </c>
      <c r="G43" s="7" t="s">
        <v>90</v>
      </c>
      <c r="H43" s="7">
        <v>3</v>
      </c>
      <c r="I43" s="9" t="s">
        <v>549</v>
      </c>
      <c r="J43" s="9">
        <v>3</v>
      </c>
      <c r="K43" s="9" t="s">
        <v>112</v>
      </c>
      <c r="L43" s="9">
        <v>1</v>
      </c>
      <c r="M43" s="3"/>
      <c r="N43" s="7"/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9">
        <v>650</v>
      </c>
      <c r="U43" s="10"/>
      <c r="V43" s="10"/>
      <c r="W43" s="8">
        <v>0</v>
      </c>
      <c r="X43" s="1">
        <f t="shared" si="1"/>
        <v>0</v>
      </c>
      <c r="Y43" s="10">
        <v>0</v>
      </c>
      <c r="Z43" s="7">
        <v>1800</v>
      </c>
      <c r="AA43" s="7"/>
      <c r="AB43" s="10"/>
      <c r="AC43" s="7" t="s">
        <v>110</v>
      </c>
      <c r="AD43" s="7"/>
    </row>
    <row r="44" spans="1:30">
      <c r="A44" s="1">
        <v>10010008</v>
      </c>
      <c r="B44" s="8" t="s">
        <v>778</v>
      </c>
      <c r="C44" s="19" t="s">
        <v>469</v>
      </c>
      <c r="D44" s="1">
        <v>3</v>
      </c>
      <c r="E44" s="2">
        <v>1</v>
      </c>
      <c r="F44" s="7">
        <v>7</v>
      </c>
      <c r="G44" s="7" t="s">
        <v>90</v>
      </c>
      <c r="H44" s="7">
        <v>3</v>
      </c>
      <c r="I44" s="9" t="s">
        <v>548</v>
      </c>
      <c r="J44" s="9">
        <v>3</v>
      </c>
      <c r="K44" s="9" t="s">
        <v>115</v>
      </c>
      <c r="L44" s="9">
        <v>3</v>
      </c>
      <c r="M44" s="3"/>
      <c r="N44" s="7"/>
      <c r="O44" s="7">
        <v>1</v>
      </c>
      <c r="P44" s="7">
        <v>0</v>
      </c>
      <c r="Q44" s="7">
        <v>0</v>
      </c>
      <c r="R44" s="7">
        <v>0</v>
      </c>
      <c r="S44" s="7">
        <v>0</v>
      </c>
      <c r="T44" s="9">
        <f>MROUND(ROUND(T43*1.95,0)*(100+10%*P44)%,30)</f>
        <v>1260</v>
      </c>
      <c r="U44" s="10" t="s">
        <v>550</v>
      </c>
      <c r="V44" s="10"/>
      <c r="W44" s="8">
        <v>0</v>
      </c>
      <c r="X44" s="1">
        <f t="shared" si="1"/>
        <v>0</v>
      </c>
      <c r="Y44" s="10">
        <v>0</v>
      </c>
      <c r="Z44" s="7">
        <f t="shared" ref="Z44:Z51" si="11">MROUND(ROUND(Z43*1.95,0)*(100+10%*S45)%,30)</f>
        <v>3510</v>
      </c>
      <c r="AA44" s="7"/>
      <c r="AB44" s="10"/>
      <c r="AC44" s="7" t="s">
        <v>110</v>
      </c>
      <c r="AD44" s="7"/>
    </row>
    <row r="45" spans="1:30">
      <c r="A45" s="1">
        <v>10010008</v>
      </c>
      <c r="B45" s="8" t="s">
        <v>778</v>
      </c>
      <c r="C45" s="19" t="s">
        <v>469</v>
      </c>
      <c r="D45" s="1">
        <v>4</v>
      </c>
      <c r="E45" s="2">
        <v>1</v>
      </c>
      <c r="F45" s="7">
        <v>10</v>
      </c>
      <c r="G45" s="7" t="s">
        <v>90</v>
      </c>
      <c r="H45" s="7">
        <v>3</v>
      </c>
      <c r="I45" s="9" t="s">
        <v>548</v>
      </c>
      <c r="J45" s="9">
        <v>3</v>
      </c>
      <c r="K45" s="9" t="s">
        <v>82</v>
      </c>
      <c r="L45" s="9">
        <v>4</v>
      </c>
      <c r="M45" s="3"/>
      <c r="N45" s="7"/>
      <c r="O45" s="7">
        <v>1</v>
      </c>
      <c r="P45" s="7">
        <v>0</v>
      </c>
      <c r="Q45" s="7">
        <v>0</v>
      </c>
      <c r="R45" s="7">
        <v>0</v>
      </c>
      <c r="S45" s="7">
        <v>0</v>
      </c>
      <c r="T45" s="9">
        <f t="shared" ref="T45:T51" si="12">MROUND(ROUND(T44*1.95,0)*(100+10%*P45)%,30)</f>
        <v>2460</v>
      </c>
      <c r="U45" s="11" t="s">
        <v>551</v>
      </c>
      <c r="V45" s="11"/>
      <c r="W45" s="8">
        <v>0</v>
      </c>
      <c r="X45" s="1">
        <f t="shared" si="1"/>
        <v>0</v>
      </c>
      <c r="Y45" s="10">
        <v>0</v>
      </c>
      <c r="Z45" s="7">
        <f t="shared" si="11"/>
        <v>6840</v>
      </c>
      <c r="AA45" s="7"/>
      <c r="AB45" s="10"/>
      <c r="AC45" s="7" t="s">
        <v>110</v>
      </c>
      <c r="AD45" s="7"/>
    </row>
    <row r="46" spans="1:30">
      <c r="A46" s="1">
        <v>10010008</v>
      </c>
      <c r="B46" s="8" t="s">
        <v>778</v>
      </c>
      <c r="C46" s="19" t="s">
        <v>469</v>
      </c>
      <c r="D46" s="1">
        <v>5</v>
      </c>
      <c r="E46" s="2">
        <v>1</v>
      </c>
      <c r="F46" s="7">
        <v>13</v>
      </c>
      <c r="G46" s="7" t="s">
        <v>90</v>
      </c>
      <c r="H46" s="7">
        <v>3</v>
      </c>
      <c r="I46" s="9" t="s">
        <v>549</v>
      </c>
      <c r="J46" s="9">
        <v>3</v>
      </c>
      <c r="K46" s="9" t="s">
        <v>103</v>
      </c>
      <c r="L46" s="9">
        <v>6</v>
      </c>
      <c r="M46" s="3"/>
      <c r="N46" s="7"/>
      <c r="O46" s="7">
        <v>1</v>
      </c>
      <c r="P46" s="7">
        <v>0</v>
      </c>
      <c r="Q46" s="7">
        <v>0</v>
      </c>
      <c r="R46" s="7">
        <v>0</v>
      </c>
      <c r="S46" s="7">
        <v>0</v>
      </c>
      <c r="T46" s="9">
        <f t="shared" si="12"/>
        <v>4800</v>
      </c>
      <c r="U46" s="11" t="s">
        <v>552</v>
      </c>
      <c r="V46" s="11"/>
      <c r="W46" s="8">
        <v>0</v>
      </c>
      <c r="X46" s="1">
        <f t="shared" si="1"/>
        <v>0</v>
      </c>
      <c r="Y46" s="10">
        <v>0</v>
      </c>
      <c r="Z46" s="7">
        <f t="shared" si="11"/>
        <v>13350</v>
      </c>
      <c r="AA46" s="7"/>
      <c r="AB46" s="10"/>
      <c r="AC46" s="7" t="s">
        <v>110</v>
      </c>
      <c r="AD46" s="7"/>
    </row>
    <row r="47" spans="1:30">
      <c r="A47" s="1">
        <v>10010008</v>
      </c>
      <c r="B47" s="8" t="s">
        <v>778</v>
      </c>
      <c r="C47" s="19" t="s">
        <v>469</v>
      </c>
      <c r="D47" s="1">
        <v>6</v>
      </c>
      <c r="E47" s="2">
        <v>1</v>
      </c>
      <c r="F47" s="7">
        <v>15</v>
      </c>
      <c r="G47" s="7" t="s">
        <v>90</v>
      </c>
      <c r="H47" s="7">
        <v>3</v>
      </c>
      <c r="I47" s="9" t="s">
        <v>549</v>
      </c>
      <c r="J47" s="9">
        <v>3</v>
      </c>
      <c r="K47" s="9" t="s">
        <v>122</v>
      </c>
      <c r="L47" s="9">
        <v>7</v>
      </c>
      <c r="M47" s="3"/>
      <c r="N47" s="7"/>
      <c r="O47" s="7">
        <v>1</v>
      </c>
      <c r="P47" s="7">
        <v>0</v>
      </c>
      <c r="Q47" s="7">
        <v>0</v>
      </c>
      <c r="R47" s="7">
        <v>0</v>
      </c>
      <c r="S47" s="7">
        <v>0</v>
      </c>
      <c r="T47" s="9">
        <f t="shared" si="12"/>
        <v>9360</v>
      </c>
      <c r="U47" s="11" t="s">
        <v>553</v>
      </c>
      <c r="V47" s="11"/>
      <c r="W47" s="8">
        <v>0</v>
      </c>
      <c r="X47" s="1">
        <f t="shared" si="1"/>
        <v>0</v>
      </c>
      <c r="Y47" s="10">
        <v>0</v>
      </c>
      <c r="Z47" s="7">
        <f t="shared" si="11"/>
        <v>26040</v>
      </c>
      <c r="AA47" s="7"/>
      <c r="AB47" s="10"/>
      <c r="AC47" s="7" t="s">
        <v>110</v>
      </c>
      <c r="AD47" s="7"/>
    </row>
    <row r="48" spans="1:30">
      <c r="A48" s="1">
        <v>10010008</v>
      </c>
      <c r="B48" s="8" t="s">
        <v>778</v>
      </c>
      <c r="C48" s="19" t="s">
        <v>469</v>
      </c>
      <c r="D48" s="1">
        <v>7</v>
      </c>
      <c r="E48" s="2">
        <v>1</v>
      </c>
      <c r="F48" s="7">
        <v>18</v>
      </c>
      <c r="G48" s="7" t="s">
        <v>90</v>
      </c>
      <c r="H48" s="7">
        <v>3</v>
      </c>
      <c r="I48" s="9" t="s">
        <v>549</v>
      </c>
      <c r="J48" s="9">
        <v>3</v>
      </c>
      <c r="K48" s="9" t="s">
        <v>86</v>
      </c>
      <c r="L48" s="9">
        <v>8</v>
      </c>
      <c r="M48" s="3"/>
      <c r="N48" s="7"/>
      <c r="O48" s="7">
        <v>1</v>
      </c>
      <c r="P48" s="7">
        <v>0</v>
      </c>
      <c r="Q48" s="7">
        <v>0</v>
      </c>
      <c r="R48" s="7">
        <v>0</v>
      </c>
      <c r="S48" s="7">
        <v>0</v>
      </c>
      <c r="T48" s="9">
        <f t="shared" si="12"/>
        <v>18240</v>
      </c>
      <c r="U48" s="11" t="s">
        <v>554</v>
      </c>
      <c r="V48" s="11"/>
      <c r="W48" s="8">
        <v>0</v>
      </c>
      <c r="X48" s="1">
        <f t="shared" si="1"/>
        <v>0</v>
      </c>
      <c r="Y48" s="10">
        <v>0</v>
      </c>
      <c r="Z48" s="7">
        <f t="shared" si="11"/>
        <v>50790</v>
      </c>
      <c r="AA48" s="7"/>
      <c r="AB48" s="10"/>
      <c r="AC48" s="7" t="s">
        <v>110</v>
      </c>
      <c r="AD48" s="7"/>
    </row>
    <row r="49" spans="1:30">
      <c r="A49" s="1">
        <v>10010008</v>
      </c>
      <c r="B49" s="8" t="s">
        <v>778</v>
      </c>
      <c r="C49" s="19" t="s">
        <v>469</v>
      </c>
      <c r="D49" s="1">
        <v>8</v>
      </c>
      <c r="E49" s="2">
        <v>1</v>
      </c>
      <c r="F49" s="7">
        <v>22</v>
      </c>
      <c r="G49" s="7" t="s">
        <v>90</v>
      </c>
      <c r="H49" s="7">
        <v>3</v>
      </c>
      <c r="I49" s="9" t="s">
        <v>549</v>
      </c>
      <c r="J49" s="9">
        <v>3</v>
      </c>
      <c r="K49" s="9" t="s">
        <v>127</v>
      </c>
      <c r="L49" s="9">
        <v>9</v>
      </c>
      <c r="M49" s="3"/>
      <c r="N49" s="7"/>
      <c r="O49" s="7">
        <v>1</v>
      </c>
      <c r="P49" s="7">
        <v>0</v>
      </c>
      <c r="Q49" s="7">
        <v>0</v>
      </c>
      <c r="R49" s="7">
        <v>0</v>
      </c>
      <c r="S49" s="7">
        <v>0</v>
      </c>
      <c r="T49" s="9">
        <f t="shared" si="12"/>
        <v>35580</v>
      </c>
      <c r="U49" s="11" t="s">
        <v>555</v>
      </c>
      <c r="V49" s="11"/>
      <c r="W49" s="8">
        <v>0</v>
      </c>
      <c r="X49" s="1">
        <f t="shared" si="1"/>
        <v>0</v>
      </c>
      <c r="Y49" s="10">
        <v>0</v>
      </c>
      <c r="Z49" s="7">
        <f t="shared" si="11"/>
        <v>99030</v>
      </c>
      <c r="AA49" s="7"/>
      <c r="AB49" s="10"/>
      <c r="AC49" s="7" t="s">
        <v>110</v>
      </c>
      <c r="AD49" s="7"/>
    </row>
    <row r="50" spans="1:30">
      <c r="A50" s="1">
        <v>10010008</v>
      </c>
      <c r="B50" s="8" t="s">
        <v>778</v>
      </c>
      <c r="C50" s="19" t="s">
        <v>469</v>
      </c>
      <c r="D50" s="1">
        <v>9</v>
      </c>
      <c r="E50" s="2">
        <v>1</v>
      </c>
      <c r="F50" s="7">
        <v>25</v>
      </c>
      <c r="G50" s="7" t="s">
        <v>90</v>
      </c>
      <c r="H50" s="7">
        <v>3</v>
      </c>
      <c r="I50" s="9" t="s">
        <v>556</v>
      </c>
      <c r="J50" s="9">
        <v>3</v>
      </c>
      <c r="K50" s="9" t="s">
        <v>88</v>
      </c>
      <c r="L50" s="9">
        <v>10</v>
      </c>
      <c r="M50" s="3"/>
      <c r="N50" s="7"/>
      <c r="O50" s="7">
        <v>1</v>
      </c>
      <c r="P50" s="7">
        <v>0</v>
      </c>
      <c r="Q50" s="7">
        <v>0</v>
      </c>
      <c r="R50" s="7">
        <v>0</v>
      </c>
      <c r="S50" s="7">
        <v>0</v>
      </c>
      <c r="T50" s="9">
        <f t="shared" si="12"/>
        <v>69390</v>
      </c>
      <c r="U50" s="11" t="s">
        <v>557</v>
      </c>
      <c r="V50" s="11"/>
      <c r="W50" s="8">
        <v>0</v>
      </c>
      <c r="X50" s="1">
        <f t="shared" si="1"/>
        <v>0</v>
      </c>
      <c r="Y50" s="10">
        <v>0</v>
      </c>
      <c r="Z50" s="7">
        <f t="shared" si="11"/>
        <v>193110</v>
      </c>
      <c r="AA50" s="7"/>
      <c r="AB50" s="10"/>
      <c r="AC50" s="7" t="s">
        <v>110</v>
      </c>
      <c r="AD50" s="7"/>
    </row>
    <row r="51" spans="1:30">
      <c r="A51" s="1">
        <v>10010008</v>
      </c>
      <c r="B51" s="8" t="s">
        <v>778</v>
      </c>
      <c r="C51" s="19" t="s">
        <v>469</v>
      </c>
      <c r="D51" s="1">
        <v>10</v>
      </c>
      <c r="E51" s="2">
        <v>1</v>
      </c>
      <c r="F51" s="7">
        <v>30</v>
      </c>
      <c r="G51" s="7" t="s">
        <v>90</v>
      </c>
      <c r="H51" s="7">
        <v>3</v>
      </c>
      <c r="I51" s="9" t="s">
        <v>548</v>
      </c>
      <c r="J51" s="9">
        <v>3</v>
      </c>
      <c r="K51" s="9" t="s">
        <v>132</v>
      </c>
      <c r="L51" s="9">
        <v>12</v>
      </c>
      <c r="M51" s="3"/>
      <c r="N51" s="7"/>
      <c r="O51" s="7">
        <v>1</v>
      </c>
      <c r="P51" s="7">
        <v>0</v>
      </c>
      <c r="Q51" s="7">
        <v>0</v>
      </c>
      <c r="R51" s="7">
        <v>0</v>
      </c>
      <c r="S51" s="7">
        <v>0</v>
      </c>
      <c r="T51" s="9">
        <f t="shared" si="12"/>
        <v>135300</v>
      </c>
      <c r="U51" s="10"/>
      <c r="V51" s="10"/>
      <c r="W51" s="8">
        <v>0</v>
      </c>
      <c r="X51" s="1">
        <f t="shared" si="1"/>
        <v>0</v>
      </c>
      <c r="Y51" s="10">
        <v>0</v>
      </c>
      <c r="Z51" s="7">
        <f t="shared" si="11"/>
        <v>376560</v>
      </c>
      <c r="AA51" s="7"/>
      <c r="AB51" s="10"/>
      <c r="AC51" s="7" t="s">
        <v>110</v>
      </c>
      <c r="AD51" s="7"/>
    </row>
    <row r="52" spans="1:30">
      <c r="A52" s="1">
        <v>10010009</v>
      </c>
      <c r="B52" s="8" t="s">
        <v>779</v>
      </c>
      <c r="C52" s="8" t="s">
        <v>558</v>
      </c>
      <c r="D52" s="1">
        <v>1</v>
      </c>
      <c r="E52" s="2">
        <v>1</v>
      </c>
      <c r="F52" s="7">
        <v>5</v>
      </c>
      <c r="G52" s="7" t="s">
        <v>90</v>
      </c>
      <c r="H52" s="7">
        <v>3</v>
      </c>
      <c r="I52" s="9" t="s">
        <v>559</v>
      </c>
      <c r="J52" s="9">
        <v>3</v>
      </c>
      <c r="K52" s="9" t="s">
        <v>112</v>
      </c>
      <c r="L52" s="9">
        <v>1</v>
      </c>
      <c r="M52" s="3"/>
      <c r="N52" s="7"/>
      <c r="O52" s="7">
        <v>1</v>
      </c>
      <c r="P52" s="7">
        <v>0</v>
      </c>
      <c r="Q52" s="7">
        <v>0</v>
      </c>
      <c r="R52" s="7">
        <v>0</v>
      </c>
      <c r="S52" s="7">
        <v>0</v>
      </c>
      <c r="T52" s="9">
        <v>600</v>
      </c>
      <c r="U52" s="10"/>
      <c r="V52" s="10"/>
      <c r="W52" s="8">
        <v>0</v>
      </c>
      <c r="X52" s="1">
        <f t="shared" si="1"/>
        <v>0</v>
      </c>
      <c r="Y52" s="10">
        <v>0</v>
      </c>
      <c r="Z52" s="7">
        <v>1200</v>
      </c>
      <c r="AA52" s="7"/>
      <c r="AB52" s="10"/>
      <c r="AC52" s="7" t="s">
        <v>214</v>
      </c>
      <c r="AD52" s="7"/>
    </row>
    <row r="53" spans="1:30">
      <c r="A53" s="1">
        <v>10010009</v>
      </c>
      <c r="B53" s="8" t="s">
        <v>779</v>
      </c>
      <c r="C53" s="8" t="s">
        <v>558</v>
      </c>
      <c r="D53" s="1">
        <v>2</v>
      </c>
      <c r="E53" s="2">
        <v>1</v>
      </c>
      <c r="F53" s="7">
        <v>10</v>
      </c>
      <c r="G53" s="7" t="s">
        <v>90</v>
      </c>
      <c r="H53" s="7">
        <v>3</v>
      </c>
      <c r="I53" s="9" t="s">
        <v>560</v>
      </c>
      <c r="J53" s="9">
        <v>3</v>
      </c>
      <c r="K53" s="9" t="s">
        <v>82</v>
      </c>
      <c r="L53" s="9">
        <v>4</v>
      </c>
      <c r="M53" s="3"/>
      <c r="N53" s="7"/>
      <c r="O53" s="7">
        <v>1</v>
      </c>
      <c r="P53" s="7">
        <v>0</v>
      </c>
      <c r="Q53" s="7">
        <v>0</v>
      </c>
      <c r="R53" s="7">
        <v>0</v>
      </c>
      <c r="S53" s="7">
        <v>0</v>
      </c>
      <c r="T53" s="9">
        <v>3500</v>
      </c>
      <c r="U53" s="10" t="s">
        <v>561</v>
      </c>
      <c r="V53" s="10"/>
      <c r="W53" s="8">
        <v>0</v>
      </c>
      <c r="X53" s="1">
        <f t="shared" si="1"/>
        <v>0</v>
      </c>
      <c r="Y53" s="10">
        <v>0</v>
      </c>
      <c r="Z53" s="7">
        <v>3900</v>
      </c>
      <c r="AA53" s="7"/>
      <c r="AB53" s="10"/>
      <c r="AC53" s="7" t="s">
        <v>214</v>
      </c>
      <c r="AD53" s="7"/>
    </row>
    <row r="54" spans="1:30">
      <c r="A54" s="1">
        <v>10010009</v>
      </c>
      <c r="B54" s="8" t="s">
        <v>779</v>
      </c>
      <c r="C54" s="8" t="s">
        <v>558</v>
      </c>
      <c r="D54" s="1">
        <v>3</v>
      </c>
      <c r="E54" s="2">
        <v>1</v>
      </c>
      <c r="F54" s="7">
        <v>15</v>
      </c>
      <c r="G54" s="7" t="s">
        <v>90</v>
      </c>
      <c r="H54" s="7">
        <v>3</v>
      </c>
      <c r="I54" s="9" t="s">
        <v>559</v>
      </c>
      <c r="J54" s="9">
        <v>3</v>
      </c>
      <c r="K54" s="9" t="s">
        <v>84</v>
      </c>
      <c r="L54" s="9">
        <v>5</v>
      </c>
      <c r="M54" s="3"/>
      <c r="N54" s="7"/>
      <c r="O54" s="7">
        <v>1</v>
      </c>
      <c r="P54" s="7">
        <v>0</v>
      </c>
      <c r="Q54" s="7">
        <v>0</v>
      </c>
      <c r="R54" s="7">
        <v>0</v>
      </c>
      <c r="S54" s="7">
        <v>0</v>
      </c>
      <c r="T54" s="9">
        <f>MROUND(ROUND(T53*2.5,0)*(100+10%*P54)%,30)</f>
        <v>8760</v>
      </c>
      <c r="U54" s="10" t="s">
        <v>562</v>
      </c>
      <c r="V54" s="10"/>
      <c r="W54" s="8">
        <v>0</v>
      </c>
      <c r="X54" s="1">
        <f t="shared" si="1"/>
        <v>0</v>
      </c>
      <c r="Y54" s="10">
        <v>0</v>
      </c>
      <c r="Z54" s="7">
        <f>MROUND(ROUND(Z53*2.5,0)*(100+10%*S55)%,30)</f>
        <v>9750</v>
      </c>
      <c r="AA54" s="7"/>
      <c r="AB54" s="10"/>
      <c r="AC54" s="7" t="s">
        <v>214</v>
      </c>
      <c r="AD54" s="7"/>
    </row>
    <row r="55" spans="1:30">
      <c r="A55" s="1">
        <v>10010009</v>
      </c>
      <c r="B55" s="8" t="s">
        <v>779</v>
      </c>
      <c r="C55" s="8" t="s">
        <v>470</v>
      </c>
      <c r="D55" s="1">
        <v>4</v>
      </c>
      <c r="E55" s="2">
        <v>1</v>
      </c>
      <c r="F55" s="7">
        <v>20</v>
      </c>
      <c r="G55" s="7" t="s">
        <v>90</v>
      </c>
      <c r="H55" s="7">
        <v>3</v>
      </c>
      <c r="I55" s="9" t="s">
        <v>559</v>
      </c>
      <c r="J55" s="9">
        <v>3</v>
      </c>
      <c r="K55" s="9" t="s">
        <v>86</v>
      </c>
      <c r="L55" s="9">
        <v>8</v>
      </c>
      <c r="M55" s="3"/>
      <c r="N55" s="7"/>
      <c r="O55" s="7">
        <v>1</v>
      </c>
      <c r="P55" s="7">
        <v>0</v>
      </c>
      <c r="Q55" s="7">
        <v>0</v>
      </c>
      <c r="R55" s="7">
        <v>0</v>
      </c>
      <c r="S55" s="7">
        <v>0</v>
      </c>
      <c r="T55" s="9">
        <f t="shared" ref="T55:T56" si="13">MROUND(ROUND(T54*2.5,0)*(100+10%*P55)%,30)</f>
        <v>21900</v>
      </c>
      <c r="U55" s="10" t="s">
        <v>563</v>
      </c>
      <c r="V55" s="10"/>
      <c r="W55" s="8">
        <v>0</v>
      </c>
      <c r="X55" s="1">
        <f t="shared" si="1"/>
        <v>0</v>
      </c>
      <c r="Y55" s="10">
        <v>0</v>
      </c>
      <c r="Z55" s="7">
        <f>MROUND(ROUND(Z54*2.5,0)*(100+10%*S56)%,30)</f>
        <v>24390</v>
      </c>
      <c r="AA55" s="7"/>
      <c r="AB55" s="10"/>
      <c r="AC55" s="7" t="s">
        <v>214</v>
      </c>
      <c r="AD55" s="7"/>
    </row>
    <row r="56" spans="1:30">
      <c r="A56" s="1">
        <v>10010009</v>
      </c>
      <c r="B56" s="8" t="s">
        <v>779</v>
      </c>
      <c r="C56" s="8" t="s">
        <v>470</v>
      </c>
      <c r="D56" s="1">
        <v>5</v>
      </c>
      <c r="E56" s="2">
        <v>1</v>
      </c>
      <c r="F56" s="7">
        <v>25</v>
      </c>
      <c r="G56" s="7" t="s">
        <v>90</v>
      </c>
      <c r="H56" s="7">
        <v>3</v>
      </c>
      <c r="I56" s="9" t="s">
        <v>559</v>
      </c>
      <c r="J56" s="9">
        <v>3</v>
      </c>
      <c r="K56" s="9" t="s">
        <v>106</v>
      </c>
      <c r="L56" s="9">
        <v>11</v>
      </c>
      <c r="M56" s="3"/>
      <c r="N56" s="7"/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9">
        <f t="shared" si="13"/>
        <v>54750</v>
      </c>
      <c r="U56" s="10" t="s">
        <v>564</v>
      </c>
      <c r="V56" s="10"/>
      <c r="W56" s="8">
        <v>0</v>
      </c>
      <c r="X56" s="1">
        <f t="shared" si="1"/>
        <v>0</v>
      </c>
      <c r="Y56" s="10">
        <v>0</v>
      </c>
      <c r="Z56" s="7">
        <f>MROUND(ROUND(Z55*2.5,0)*(100+10%*S57)%,30)</f>
        <v>60990</v>
      </c>
      <c r="AA56" s="7"/>
      <c r="AB56" s="10"/>
      <c r="AC56" s="7" t="s">
        <v>214</v>
      </c>
      <c r="AD56" s="7"/>
    </row>
    <row r="57" spans="1:30">
      <c r="A57" s="1">
        <v>10010010</v>
      </c>
      <c r="B57" s="8" t="s">
        <v>780</v>
      </c>
      <c r="C57" s="19" t="s">
        <v>471</v>
      </c>
      <c r="D57" s="1">
        <v>1</v>
      </c>
      <c r="E57" s="2">
        <v>1</v>
      </c>
      <c r="F57" s="7">
        <v>5</v>
      </c>
      <c r="G57" s="7" t="s">
        <v>690</v>
      </c>
      <c r="H57" s="7">
        <v>2</v>
      </c>
      <c r="I57" s="9" t="s">
        <v>225</v>
      </c>
      <c r="J57" s="9">
        <v>3</v>
      </c>
      <c r="K57" s="9"/>
      <c r="L57" s="9">
        <v>0</v>
      </c>
      <c r="M57" s="3"/>
      <c r="N57" s="7"/>
      <c r="O57" s="7">
        <v>1</v>
      </c>
      <c r="P57" s="7">
        <v>0</v>
      </c>
      <c r="Q57" s="7">
        <v>0</v>
      </c>
      <c r="R57" s="7">
        <v>0</v>
      </c>
      <c r="S57" s="7">
        <v>0</v>
      </c>
      <c r="T57" s="9">
        <v>0</v>
      </c>
      <c r="U57" s="10"/>
      <c r="V57" s="10"/>
      <c r="W57" s="8">
        <v>0</v>
      </c>
      <c r="X57" s="1">
        <f t="shared" si="1"/>
        <v>0</v>
      </c>
      <c r="Y57" s="10">
        <v>0</v>
      </c>
      <c r="Z57" s="7">
        <v>0</v>
      </c>
      <c r="AA57" s="7"/>
      <c r="AB57" s="10"/>
      <c r="AC57" s="7" t="s">
        <v>226</v>
      </c>
      <c r="AD57" s="7"/>
    </row>
    <row r="58" spans="1:30">
      <c r="A58" s="1">
        <v>10010010</v>
      </c>
      <c r="B58" s="8" t="s">
        <v>780</v>
      </c>
      <c r="C58" s="19" t="s">
        <v>471</v>
      </c>
      <c r="D58" s="1">
        <v>2</v>
      </c>
      <c r="E58" s="2">
        <v>1</v>
      </c>
      <c r="F58" s="7">
        <v>10</v>
      </c>
      <c r="G58" s="7" t="s">
        <v>690</v>
      </c>
      <c r="H58" s="7">
        <v>2</v>
      </c>
      <c r="I58" s="9" t="s">
        <v>565</v>
      </c>
      <c r="J58" s="9">
        <v>3</v>
      </c>
      <c r="K58" s="9" t="s">
        <v>112</v>
      </c>
      <c r="L58" s="9">
        <v>1</v>
      </c>
      <c r="M58" s="3"/>
      <c r="N58" s="7"/>
      <c r="O58" s="7">
        <v>1</v>
      </c>
      <c r="P58" s="7">
        <v>0</v>
      </c>
      <c r="Q58" s="7">
        <v>0</v>
      </c>
      <c r="R58" s="7">
        <v>0</v>
      </c>
      <c r="S58" s="7">
        <v>0</v>
      </c>
      <c r="T58" s="9">
        <v>900</v>
      </c>
      <c r="U58" s="10"/>
      <c r="V58" s="10"/>
      <c r="W58" s="8">
        <v>0</v>
      </c>
      <c r="X58" s="1">
        <f t="shared" si="1"/>
        <v>0</v>
      </c>
      <c r="Y58" s="10">
        <v>0</v>
      </c>
      <c r="Z58" s="7">
        <v>1800</v>
      </c>
      <c r="AA58" s="7"/>
      <c r="AB58" s="10"/>
      <c r="AC58" s="7" t="s">
        <v>226</v>
      </c>
      <c r="AD58" s="7"/>
    </row>
    <row r="59" spans="1:30">
      <c r="A59" s="1">
        <v>10010010</v>
      </c>
      <c r="B59" s="8" t="s">
        <v>780</v>
      </c>
      <c r="C59" s="19" t="s">
        <v>471</v>
      </c>
      <c r="D59" s="1">
        <v>3</v>
      </c>
      <c r="E59" s="2">
        <v>1</v>
      </c>
      <c r="F59" s="7">
        <v>15</v>
      </c>
      <c r="G59" s="7" t="s">
        <v>690</v>
      </c>
      <c r="H59" s="7">
        <v>2</v>
      </c>
      <c r="I59" s="9" t="s">
        <v>565</v>
      </c>
      <c r="J59" s="9">
        <v>3</v>
      </c>
      <c r="K59" s="9" t="s">
        <v>115</v>
      </c>
      <c r="L59" s="9">
        <v>3</v>
      </c>
      <c r="M59" s="3"/>
      <c r="N59" s="7"/>
      <c r="O59" s="7">
        <v>1</v>
      </c>
      <c r="P59" s="7">
        <v>0</v>
      </c>
      <c r="Q59" s="7">
        <v>0</v>
      </c>
      <c r="R59" s="7">
        <v>0</v>
      </c>
      <c r="S59" s="7">
        <v>0</v>
      </c>
      <c r="T59" s="9">
        <f>MROUND(ROUND(T58*2.5,0)*(100+10%*P59)%,30)</f>
        <v>2250</v>
      </c>
      <c r="U59" s="10"/>
      <c r="V59" s="10"/>
      <c r="W59" s="8">
        <v>0</v>
      </c>
      <c r="X59" s="1">
        <f t="shared" si="1"/>
        <v>0</v>
      </c>
      <c r="Y59" s="10">
        <v>0</v>
      </c>
      <c r="Z59" s="7">
        <v>15000</v>
      </c>
      <c r="AA59" s="7"/>
      <c r="AB59" s="10"/>
      <c r="AC59" s="7" t="s">
        <v>226</v>
      </c>
      <c r="AD59" s="7"/>
    </row>
    <row r="60" spans="1:30">
      <c r="A60" s="1">
        <v>10010010</v>
      </c>
      <c r="B60" s="8" t="s">
        <v>780</v>
      </c>
      <c r="C60" s="19" t="s">
        <v>471</v>
      </c>
      <c r="D60" s="1">
        <v>4</v>
      </c>
      <c r="E60" s="2">
        <v>1</v>
      </c>
      <c r="F60" s="7">
        <v>20</v>
      </c>
      <c r="G60" s="7" t="s">
        <v>690</v>
      </c>
      <c r="H60" s="7">
        <v>2</v>
      </c>
      <c r="I60" s="9" t="s">
        <v>565</v>
      </c>
      <c r="J60" s="9">
        <v>3</v>
      </c>
      <c r="K60" s="9" t="s">
        <v>84</v>
      </c>
      <c r="L60" s="9">
        <v>5</v>
      </c>
      <c r="M60" s="3"/>
      <c r="N60" s="7"/>
      <c r="O60" s="7">
        <v>1</v>
      </c>
      <c r="P60" s="7">
        <v>0</v>
      </c>
      <c r="Q60" s="7">
        <v>0</v>
      </c>
      <c r="R60" s="7">
        <v>0</v>
      </c>
      <c r="S60" s="7">
        <v>0</v>
      </c>
      <c r="T60" s="9">
        <f t="shared" ref="T60:T61" si="14">MROUND(ROUND(T59*2.5,0)*(100+10%*P60)%,30)</f>
        <v>5640</v>
      </c>
      <c r="U60" s="10"/>
      <c r="V60" s="10"/>
      <c r="W60" s="8">
        <v>0</v>
      </c>
      <c r="X60" s="1">
        <f t="shared" si="1"/>
        <v>0</v>
      </c>
      <c r="Y60" s="10">
        <v>0</v>
      </c>
      <c r="Z60" s="7">
        <f>MROUND(ROUND(Z59*2.5,0)*(100+10%*S60)%,30)</f>
        <v>37500</v>
      </c>
      <c r="AA60" s="7"/>
      <c r="AB60" s="10"/>
      <c r="AC60" s="7" t="s">
        <v>226</v>
      </c>
      <c r="AD60" s="7"/>
    </row>
    <row r="61" spans="1:30">
      <c r="A61" s="1">
        <v>10010010</v>
      </c>
      <c r="B61" s="8" t="s">
        <v>780</v>
      </c>
      <c r="C61" s="19" t="s">
        <v>471</v>
      </c>
      <c r="D61" s="1">
        <v>5</v>
      </c>
      <c r="E61" s="2">
        <v>1</v>
      </c>
      <c r="F61" s="7">
        <v>25</v>
      </c>
      <c r="G61" s="7" t="s">
        <v>690</v>
      </c>
      <c r="H61" s="7">
        <v>2</v>
      </c>
      <c r="I61" s="9" t="s">
        <v>565</v>
      </c>
      <c r="J61" s="9">
        <v>3</v>
      </c>
      <c r="K61" s="9" t="s">
        <v>122</v>
      </c>
      <c r="L61" s="9">
        <v>7</v>
      </c>
      <c r="M61" s="3"/>
      <c r="N61" s="7"/>
      <c r="O61" s="7">
        <v>1</v>
      </c>
      <c r="P61" s="7">
        <v>0</v>
      </c>
      <c r="Q61" s="7">
        <v>0</v>
      </c>
      <c r="R61" s="7">
        <v>0</v>
      </c>
      <c r="S61" s="7">
        <v>0</v>
      </c>
      <c r="T61" s="9">
        <f t="shared" si="14"/>
        <v>14100</v>
      </c>
      <c r="U61" s="10"/>
      <c r="V61" s="10"/>
      <c r="W61" s="8">
        <v>0</v>
      </c>
      <c r="X61" s="1">
        <f t="shared" si="1"/>
        <v>0</v>
      </c>
      <c r="Y61" s="10">
        <v>0</v>
      </c>
      <c r="Z61" s="7">
        <f>MROUND(ROUND(Z60*2.5,0)*(100+10%*S61)%,30)</f>
        <v>93750</v>
      </c>
      <c r="AA61" s="7"/>
      <c r="AB61" s="10"/>
      <c r="AC61" s="7" t="s">
        <v>226</v>
      </c>
      <c r="AD61" s="7"/>
    </row>
    <row r="62" spans="1:30">
      <c r="A62" s="1">
        <v>10010011</v>
      </c>
      <c r="B62" s="8" t="s">
        <v>781</v>
      </c>
      <c r="C62" s="8" t="s">
        <v>566</v>
      </c>
      <c r="D62" s="1">
        <v>1</v>
      </c>
      <c r="E62" s="2">
        <v>10</v>
      </c>
      <c r="F62" s="7">
        <v>0</v>
      </c>
      <c r="G62" s="7" t="s">
        <v>690</v>
      </c>
      <c r="H62" s="7">
        <v>5</v>
      </c>
      <c r="I62" s="9" t="s">
        <v>567</v>
      </c>
      <c r="J62" s="9">
        <v>4</v>
      </c>
      <c r="K62" s="9" t="s">
        <v>79</v>
      </c>
      <c r="L62" s="9">
        <v>2</v>
      </c>
      <c r="M62" s="3"/>
      <c r="N62" s="7" t="s">
        <v>715</v>
      </c>
      <c r="O62" s="7">
        <v>1</v>
      </c>
      <c r="P62" s="7">
        <v>0</v>
      </c>
      <c r="Q62" s="7">
        <v>0</v>
      </c>
      <c r="R62" s="7">
        <v>0</v>
      </c>
      <c r="S62" s="7">
        <v>0</v>
      </c>
      <c r="T62" s="9">
        <v>750</v>
      </c>
      <c r="U62" s="10"/>
      <c r="V62" s="10"/>
      <c r="W62" s="8">
        <v>0</v>
      </c>
      <c r="X62" s="1">
        <f t="shared" si="1"/>
        <v>0</v>
      </c>
      <c r="Y62" s="10">
        <v>0</v>
      </c>
      <c r="Z62" s="7">
        <v>1080</v>
      </c>
      <c r="AA62" s="7" t="s">
        <v>728</v>
      </c>
      <c r="AB62" s="10"/>
      <c r="AC62" s="7" t="s">
        <v>137</v>
      </c>
      <c r="AD62" s="7"/>
    </row>
    <row r="63" spans="1:30">
      <c r="A63" s="1">
        <v>10010012</v>
      </c>
      <c r="B63" s="8" t="s">
        <v>782</v>
      </c>
      <c r="C63" s="19" t="s">
        <v>473</v>
      </c>
      <c r="D63" s="1">
        <v>1</v>
      </c>
      <c r="E63" s="2">
        <v>1</v>
      </c>
      <c r="F63" s="7">
        <v>5</v>
      </c>
      <c r="G63" s="7" t="s">
        <v>691</v>
      </c>
      <c r="H63" s="7">
        <v>2</v>
      </c>
      <c r="I63" s="9" t="s">
        <v>568</v>
      </c>
      <c r="J63" s="9">
        <v>2</v>
      </c>
      <c r="K63" s="9" t="s">
        <v>112</v>
      </c>
      <c r="L63" s="9">
        <v>1</v>
      </c>
      <c r="M63" s="3"/>
      <c r="N63" s="7"/>
      <c r="O63" s="7">
        <v>1</v>
      </c>
      <c r="P63" s="7">
        <v>0</v>
      </c>
      <c r="Q63" s="7">
        <v>0</v>
      </c>
      <c r="R63" s="7">
        <v>0</v>
      </c>
      <c r="S63" s="7">
        <v>0</v>
      </c>
      <c r="T63" s="9">
        <v>400</v>
      </c>
      <c r="U63" s="10"/>
      <c r="V63" s="10"/>
      <c r="W63" s="8">
        <v>25</v>
      </c>
      <c r="X63" s="1">
        <f t="shared" si="1"/>
        <v>300</v>
      </c>
      <c r="Y63" s="10">
        <v>100</v>
      </c>
      <c r="Z63" s="7">
        <v>300</v>
      </c>
      <c r="AA63" s="7"/>
      <c r="AB63" s="10"/>
      <c r="AC63" s="7" t="s">
        <v>141</v>
      </c>
      <c r="AD63" s="7"/>
    </row>
    <row r="64" spans="1:30">
      <c r="A64" s="1">
        <v>10010012</v>
      </c>
      <c r="B64" s="8" t="s">
        <v>782</v>
      </c>
      <c r="C64" s="19" t="s">
        <v>473</v>
      </c>
      <c r="D64" s="1">
        <v>2</v>
      </c>
      <c r="E64" s="2">
        <v>1</v>
      </c>
      <c r="F64" s="7">
        <v>10</v>
      </c>
      <c r="G64" s="7" t="s">
        <v>691</v>
      </c>
      <c r="H64" s="7">
        <v>2</v>
      </c>
      <c r="I64" s="9" t="s">
        <v>569</v>
      </c>
      <c r="J64" s="9">
        <v>2</v>
      </c>
      <c r="K64" s="9" t="s">
        <v>115</v>
      </c>
      <c r="L64" s="9">
        <v>3</v>
      </c>
      <c r="M64" s="3"/>
      <c r="N64" s="7"/>
      <c r="O64" s="7">
        <v>1</v>
      </c>
      <c r="P64" s="7">
        <v>0</v>
      </c>
      <c r="Q64" s="7">
        <v>0</v>
      </c>
      <c r="R64" s="7">
        <v>0</v>
      </c>
      <c r="S64" s="7">
        <v>0</v>
      </c>
      <c r="T64" s="9">
        <v>1200</v>
      </c>
      <c r="U64" s="10"/>
      <c r="V64" s="10"/>
      <c r="W64" s="8">
        <f>ROUND(W63*2.5,0)</f>
        <v>63</v>
      </c>
      <c r="X64" s="1">
        <f t="shared" si="1"/>
        <v>756</v>
      </c>
      <c r="Y64" s="10">
        <v>100</v>
      </c>
      <c r="Z64" s="7">
        <v>3000</v>
      </c>
      <c r="AA64" s="7"/>
      <c r="AB64" s="10"/>
      <c r="AC64" s="7" t="s">
        <v>141</v>
      </c>
      <c r="AD64" s="7"/>
    </row>
    <row r="65" spans="1:30">
      <c r="A65" s="1">
        <v>10010012</v>
      </c>
      <c r="B65" s="8" t="s">
        <v>782</v>
      </c>
      <c r="C65" s="19" t="s">
        <v>473</v>
      </c>
      <c r="D65" s="1">
        <v>3</v>
      </c>
      <c r="E65" s="2">
        <v>1</v>
      </c>
      <c r="F65" s="7">
        <v>15</v>
      </c>
      <c r="G65" s="7" t="s">
        <v>691</v>
      </c>
      <c r="H65" s="7">
        <v>2</v>
      </c>
      <c r="I65" s="9" t="s">
        <v>569</v>
      </c>
      <c r="J65" s="9">
        <v>2</v>
      </c>
      <c r="K65" s="9" t="s">
        <v>84</v>
      </c>
      <c r="L65" s="9">
        <v>5</v>
      </c>
      <c r="M65" s="3"/>
      <c r="N65" s="7"/>
      <c r="O65" s="7">
        <v>1</v>
      </c>
      <c r="P65" s="7">
        <v>0</v>
      </c>
      <c r="Q65" s="7">
        <v>0</v>
      </c>
      <c r="R65" s="7">
        <v>0</v>
      </c>
      <c r="S65" s="7">
        <v>0</v>
      </c>
      <c r="T65" s="9">
        <f>MROUND(ROUND(T64*2.5,0)*(100+10%*P65)%,30)</f>
        <v>3000</v>
      </c>
      <c r="U65" s="10"/>
      <c r="V65" s="10"/>
      <c r="W65" s="8">
        <f t="shared" ref="W65:W67" si="15">ROUND(W64*2.5,0)</f>
        <v>158</v>
      </c>
      <c r="X65" s="1">
        <f t="shared" si="1"/>
        <v>1896</v>
      </c>
      <c r="Y65" s="10">
        <v>100</v>
      </c>
      <c r="Z65" s="7">
        <v>10200</v>
      </c>
      <c r="AA65" s="7"/>
      <c r="AB65" s="10"/>
      <c r="AC65" s="7" t="s">
        <v>141</v>
      </c>
      <c r="AD65" s="7"/>
    </row>
    <row r="66" spans="1:30">
      <c r="A66" s="1">
        <v>10010012</v>
      </c>
      <c r="B66" s="8" t="s">
        <v>782</v>
      </c>
      <c r="C66" s="19" t="s">
        <v>473</v>
      </c>
      <c r="D66" s="1">
        <v>4</v>
      </c>
      <c r="E66" s="2">
        <v>1</v>
      </c>
      <c r="F66" s="7">
        <v>20</v>
      </c>
      <c r="G66" s="7" t="s">
        <v>691</v>
      </c>
      <c r="H66" s="7">
        <v>2</v>
      </c>
      <c r="I66" s="9" t="s">
        <v>568</v>
      </c>
      <c r="J66" s="9">
        <v>2</v>
      </c>
      <c r="K66" s="9" t="s">
        <v>103</v>
      </c>
      <c r="L66" s="9">
        <v>6</v>
      </c>
      <c r="M66" s="3"/>
      <c r="N66" s="7"/>
      <c r="O66" s="7">
        <v>1</v>
      </c>
      <c r="P66" s="7">
        <v>0</v>
      </c>
      <c r="Q66" s="7">
        <v>0</v>
      </c>
      <c r="R66" s="7">
        <v>0</v>
      </c>
      <c r="S66" s="7">
        <v>0</v>
      </c>
      <c r="T66" s="9">
        <f t="shared" ref="T66:T67" si="16">MROUND(ROUND(T65*2.5,0)*(100+10%*P66)%,30)</f>
        <v>7500</v>
      </c>
      <c r="U66" s="10"/>
      <c r="V66" s="10"/>
      <c r="W66" s="8">
        <f t="shared" si="15"/>
        <v>395</v>
      </c>
      <c r="X66" s="1">
        <f t="shared" si="1"/>
        <v>4740</v>
      </c>
      <c r="Y66" s="10">
        <v>100</v>
      </c>
      <c r="Z66" s="7">
        <f>MROUND(ROUND(Z65*2.5,0)*(100+10%*S66)%,30)</f>
        <v>25500</v>
      </c>
      <c r="AA66" s="7"/>
      <c r="AB66" s="10"/>
      <c r="AC66" s="7" t="s">
        <v>141</v>
      </c>
      <c r="AD66" s="7"/>
    </row>
    <row r="67" spans="1:30">
      <c r="A67" s="1">
        <v>10010012</v>
      </c>
      <c r="B67" s="8" t="s">
        <v>782</v>
      </c>
      <c r="C67" s="19" t="s">
        <v>473</v>
      </c>
      <c r="D67" s="1">
        <v>5</v>
      </c>
      <c r="E67" s="2">
        <v>1</v>
      </c>
      <c r="F67" s="7">
        <v>25</v>
      </c>
      <c r="G67" s="7" t="s">
        <v>691</v>
      </c>
      <c r="H67" s="7">
        <v>2</v>
      </c>
      <c r="I67" s="9" t="s">
        <v>569</v>
      </c>
      <c r="J67" s="9">
        <v>2</v>
      </c>
      <c r="K67" s="9" t="s">
        <v>122</v>
      </c>
      <c r="L67" s="9">
        <v>7</v>
      </c>
      <c r="M67" s="3"/>
      <c r="N67" s="7"/>
      <c r="O67" s="7">
        <v>1</v>
      </c>
      <c r="P67" s="7">
        <v>0</v>
      </c>
      <c r="Q67" s="7">
        <v>0</v>
      </c>
      <c r="R67" s="7">
        <v>0</v>
      </c>
      <c r="S67" s="7">
        <v>0</v>
      </c>
      <c r="T67" s="9">
        <f t="shared" si="16"/>
        <v>18750</v>
      </c>
      <c r="U67" s="10"/>
      <c r="V67" s="10"/>
      <c r="W67" s="8">
        <f t="shared" si="15"/>
        <v>988</v>
      </c>
      <c r="X67" s="1">
        <f t="shared" si="1"/>
        <v>11856</v>
      </c>
      <c r="Y67" s="10">
        <v>100</v>
      </c>
      <c r="Z67" s="7">
        <f>MROUND(ROUND(Z66*2.5,0)*(100+10%*S67)%,30)</f>
        <v>63750</v>
      </c>
      <c r="AA67" s="7"/>
      <c r="AB67" s="10"/>
      <c r="AC67" s="7" t="s">
        <v>141</v>
      </c>
      <c r="AD67" s="7"/>
    </row>
    <row r="68" spans="1:30">
      <c r="A68" s="1">
        <v>10010013</v>
      </c>
      <c r="B68" s="8" t="s">
        <v>783</v>
      </c>
      <c r="C68" s="19" t="s">
        <v>857</v>
      </c>
      <c r="D68" s="1">
        <v>1</v>
      </c>
      <c r="E68" s="2">
        <v>1</v>
      </c>
      <c r="F68" s="7">
        <v>12</v>
      </c>
      <c r="G68" s="7" t="s">
        <v>691</v>
      </c>
      <c r="H68" s="7">
        <v>2</v>
      </c>
      <c r="I68" s="9" t="s">
        <v>570</v>
      </c>
      <c r="J68" s="9">
        <v>2</v>
      </c>
      <c r="K68" s="9" t="s">
        <v>115</v>
      </c>
      <c r="L68" s="9">
        <v>3</v>
      </c>
      <c r="M68" s="3"/>
      <c r="N68" s="7"/>
      <c r="O68" s="7">
        <v>1</v>
      </c>
      <c r="P68" s="7">
        <v>0</v>
      </c>
      <c r="Q68" s="7">
        <v>0</v>
      </c>
      <c r="R68" s="7">
        <v>0</v>
      </c>
      <c r="S68" s="7">
        <v>0</v>
      </c>
      <c r="T68" s="9">
        <v>1100</v>
      </c>
      <c r="U68" s="10"/>
      <c r="V68" s="10"/>
      <c r="W68" s="8">
        <v>35</v>
      </c>
      <c r="X68" s="1">
        <f t="shared" si="1"/>
        <v>420</v>
      </c>
      <c r="Y68" s="10">
        <v>100</v>
      </c>
      <c r="Z68" s="7">
        <v>600</v>
      </c>
      <c r="AA68" s="7"/>
      <c r="AB68" s="10"/>
      <c r="AC68" s="7" t="s">
        <v>234</v>
      </c>
      <c r="AD68" s="7"/>
    </row>
    <row r="69" spans="1:30">
      <c r="A69" s="1">
        <v>10010013</v>
      </c>
      <c r="B69" s="8" t="s">
        <v>831</v>
      </c>
      <c r="C69" s="19" t="s">
        <v>857</v>
      </c>
      <c r="D69" s="1">
        <v>2</v>
      </c>
      <c r="E69" s="2">
        <v>1</v>
      </c>
      <c r="F69" s="7">
        <v>16</v>
      </c>
      <c r="G69" s="7" t="s">
        <v>691</v>
      </c>
      <c r="H69" s="7">
        <v>2</v>
      </c>
      <c r="I69" s="9" t="s">
        <v>570</v>
      </c>
      <c r="J69" s="9">
        <v>2</v>
      </c>
      <c r="K69" s="9" t="s">
        <v>84</v>
      </c>
      <c r="L69" s="9">
        <v>5</v>
      </c>
      <c r="M69" s="3"/>
      <c r="N69" s="7"/>
      <c r="O69" s="7">
        <v>1</v>
      </c>
      <c r="P69" s="7">
        <v>0</v>
      </c>
      <c r="Q69" s="7">
        <v>0</v>
      </c>
      <c r="R69" s="7">
        <v>0</v>
      </c>
      <c r="S69" s="7">
        <v>0</v>
      </c>
      <c r="T69" s="9">
        <v>3350</v>
      </c>
      <c r="U69" s="10"/>
      <c r="V69" s="10"/>
      <c r="W69" s="8">
        <f>ROUND(W68*2.5,0)</f>
        <v>88</v>
      </c>
      <c r="X69" s="1">
        <f t="shared" si="1"/>
        <v>1056</v>
      </c>
      <c r="Y69" s="10">
        <v>100</v>
      </c>
      <c r="Z69" s="7">
        <v>8100</v>
      </c>
      <c r="AA69" s="7"/>
      <c r="AB69" s="10"/>
      <c r="AC69" s="7" t="s">
        <v>234</v>
      </c>
      <c r="AD69" s="7"/>
    </row>
    <row r="70" spans="1:30">
      <c r="A70" s="1">
        <v>10010013</v>
      </c>
      <c r="B70" s="8" t="s">
        <v>783</v>
      </c>
      <c r="C70" s="19" t="s">
        <v>857</v>
      </c>
      <c r="D70" s="1">
        <v>3</v>
      </c>
      <c r="E70" s="2">
        <v>1</v>
      </c>
      <c r="F70" s="7">
        <v>20</v>
      </c>
      <c r="G70" s="7" t="s">
        <v>691</v>
      </c>
      <c r="H70" s="7">
        <v>2</v>
      </c>
      <c r="I70" s="9" t="s">
        <v>570</v>
      </c>
      <c r="J70" s="9">
        <v>2</v>
      </c>
      <c r="K70" s="9" t="s">
        <v>86</v>
      </c>
      <c r="L70" s="9">
        <v>8</v>
      </c>
      <c r="M70" s="3"/>
      <c r="N70" s="7"/>
      <c r="O70" s="7">
        <v>1</v>
      </c>
      <c r="P70" s="7">
        <v>0</v>
      </c>
      <c r="Q70" s="7">
        <v>0</v>
      </c>
      <c r="R70" s="7">
        <v>0</v>
      </c>
      <c r="S70" s="7">
        <v>0</v>
      </c>
      <c r="T70" s="9">
        <f>MROUND(ROUND(T69*2.5,0)*(100+10%*P70)%,30)</f>
        <v>8370</v>
      </c>
      <c r="U70" s="10"/>
      <c r="V70" s="10"/>
      <c r="W70" s="8">
        <f t="shared" ref="W70:W72" si="17">ROUND(W69*2.5,0)</f>
        <v>220</v>
      </c>
      <c r="X70" s="1">
        <f t="shared" si="1"/>
        <v>2640</v>
      </c>
      <c r="Y70" s="10">
        <v>100</v>
      </c>
      <c r="Z70" s="7">
        <v>13500</v>
      </c>
      <c r="AA70" s="7"/>
      <c r="AB70" s="10"/>
      <c r="AC70" s="7" t="s">
        <v>234</v>
      </c>
      <c r="AD70" s="7"/>
    </row>
    <row r="71" spans="1:30">
      <c r="A71" s="1">
        <v>10010013</v>
      </c>
      <c r="B71" s="8" t="s">
        <v>783</v>
      </c>
      <c r="C71" s="19" t="s">
        <v>857</v>
      </c>
      <c r="D71" s="1">
        <v>4</v>
      </c>
      <c r="E71" s="2">
        <v>1</v>
      </c>
      <c r="F71" s="7">
        <v>25</v>
      </c>
      <c r="G71" s="7" t="s">
        <v>691</v>
      </c>
      <c r="H71" s="7">
        <v>2</v>
      </c>
      <c r="I71" s="9" t="s">
        <v>570</v>
      </c>
      <c r="J71" s="9">
        <v>2</v>
      </c>
      <c r="K71" s="9" t="s">
        <v>127</v>
      </c>
      <c r="L71" s="9">
        <v>9</v>
      </c>
      <c r="M71" s="3"/>
      <c r="N71" s="7"/>
      <c r="O71" s="7">
        <v>1</v>
      </c>
      <c r="P71" s="7">
        <v>0</v>
      </c>
      <c r="Q71" s="7">
        <v>0</v>
      </c>
      <c r="R71" s="7">
        <v>0</v>
      </c>
      <c r="S71" s="7">
        <v>0</v>
      </c>
      <c r="T71" s="9">
        <f t="shared" ref="T71:T72" si="18">MROUND(ROUND(T70*2.5,0)*(100+10%*P71)%,30)</f>
        <v>20940</v>
      </c>
      <c r="U71" s="10"/>
      <c r="V71" s="10"/>
      <c r="W71" s="8">
        <f t="shared" si="17"/>
        <v>550</v>
      </c>
      <c r="X71" s="1">
        <f t="shared" si="1"/>
        <v>6600</v>
      </c>
      <c r="Y71" s="10">
        <v>100</v>
      </c>
      <c r="Z71" s="7">
        <f>MROUND(ROUND(Z70*2.5,0)*(100+10%*S71)%,30)</f>
        <v>33750</v>
      </c>
      <c r="AA71" s="7"/>
      <c r="AB71" s="10"/>
      <c r="AC71" s="7" t="s">
        <v>234</v>
      </c>
      <c r="AD71" s="7"/>
    </row>
    <row r="72" spans="1:30">
      <c r="A72" s="1">
        <v>10010013</v>
      </c>
      <c r="B72" s="8" t="s">
        <v>783</v>
      </c>
      <c r="C72" s="19" t="s">
        <v>857</v>
      </c>
      <c r="D72" s="1">
        <v>5</v>
      </c>
      <c r="E72" s="2">
        <v>1</v>
      </c>
      <c r="F72" s="7">
        <v>30</v>
      </c>
      <c r="G72" s="7" t="s">
        <v>691</v>
      </c>
      <c r="H72" s="7">
        <v>2</v>
      </c>
      <c r="I72" s="9" t="s">
        <v>570</v>
      </c>
      <c r="J72" s="9">
        <v>2</v>
      </c>
      <c r="K72" s="9" t="s">
        <v>132</v>
      </c>
      <c r="L72" s="9">
        <v>12</v>
      </c>
      <c r="M72" s="3"/>
      <c r="N72" s="7"/>
      <c r="O72" s="7">
        <v>1</v>
      </c>
      <c r="P72" s="7">
        <v>0</v>
      </c>
      <c r="Q72" s="7">
        <v>0</v>
      </c>
      <c r="R72" s="7">
        <v>0</v>
      </c>
      <c r="S72" s="7">
        <v>0</v>
      </c>
      <c r="T72" s="9">
        <f t="shared" si="18"/>
        <v>52350</v>
      </c>
      <c r="U72" s="10"/>
      <c r="V72" s="10"/>
      <c r="W72" s="8">
        <f t="shared" si="17"/>
        <v>1375</v>
      </c>
      <c r="X72" s="1">
        <f t="shared" ref="X72:X135" si="19">W72*12</f>
        <v>16500</v>
      </c>
      <c r="Y72" s="10">
        <v>100</v>
      </c>
      <c r="Z72" s="7">
        <f>MROUND(ROUND(Z71*2.5,0)*(100+10%*S72)%,30)</f>
        <v>84390</v>
      </c>
      <c r="AA72" s="7"/>
      <c r="AB72" s="10"/>
      <c r="AC72" s="7" t="s">
        <v>234</v>
      </c>
      <c r="AD72" s="7"/>
    </row>
    <row r="73" spans="1:30">
      <c r="A73" s="1">
        <v>10010014</v>
      </c>
      <c r="B73" s="8" t="s">
        <v>784</v>
      </c>
      <c r="C73" s="19" t="s">
        <v>475</v>
      </c>
      <c r="D73" s="1">
        <v>1</v>
      </c>
      <c r="E73" s="2">
        <v>1</v>
      </c>
      <c r="F73" s="7">
        <v>5</v>
      </c>
      <c r="G73" s="7" t="s">
        <v>692</v>
      </c>
      <c r="H73" s="7">
        <v>2</v>
      </c>
      <c r="I73" s="9" t="s">
        <v>571</v>
      </c>
      <c r="J73" s="9">
        <v>2</v>
      </c>
      <c r="K73" s="9" t="s">
        <v>79</v>
      </c>
      <c r="L73" s="9">
        <v>2</v>
      </c>
      <c r="M73" s="3"/>
      <c r="N73" s="7"/>
      <c r="O73" s="7">
        <v>1</v>
      </c>
      <c r="P73" s="7">
        <v>0</v>
      </c>
      <c r="Q73" s="7">
        <v>0</v>
      </c>
      <c r="R73" s="7">
        <v>0</v>
      </c>
      <c r="S73" s="7">
        <v>0</v>
      </c>
      <c r="T73" s="9">
        <v>800</v>
      </c>
      <c r="U73" s="10"/>
      <c r="V73" s="10"/>
      <c r="W73" s="8">
        <v>30</v>
      </c>
      <c r="X73" s="1">
        <f t="shared" si="19"/>
        <v>360</v>
      </c>
      <c r="Y73" s="10">
        <v>100</v>
      </c>
      <c r="Z73" s="7">
        <v>450</v>
      </c>
      <c r="AA73" s="7"/>
      <c r="AB73" s="10"/>
      <c r="AC73" s="7" t="s">
        <v>148</v>
      </c>
      <c r="AD73" s="7"/>
    </row>
    <row r="74" spans="1:30">
      <c r="A74" s="1">
        <v>10010014</v>
      </c>
      <c r="B74" s="8" t="s">
        <v>832</v>
      </c>
      <c r="C74" s="19" t="s">
        <v>475</v>
      </c>
      <c r="D74" s="1">
        <v>2</v>
      </c>
      <c r="E74" s="2">
        <v>1</v>
      </c>
      <c r="F74" s="7">
        <v>8</v>
      </c>
      <c r="G74" s="7" t="s">
        <v>692</v>
      </c>
      <c r="H74" s="7">
        <v>2</v>
      </c>
      <c r="I74" s="9" t="s">
        <v>572</v>
      </c>
      <c r="J74" s="9">
        <v>2</v>
      </c>
      <c r="K74" s="9" t="s">
        <v>115</v>
      </c>
      <c r="L74" s="9">
        <v>3</v>
      </c>
      <c r="M74" s="3"/>
      <c r="N74" s="7"/>
      <c r="O74" s="7">
        <v>1</v>
      </c>
      <c r="P74" s="7">
        <v>0</v>
      </c>
      <c r="Q74" s="7">
        <v>0</v>
      </c>
      <c r="R74" s="7">
        <v>0</v>
      </c>
      <c r="S74" s="7">
        <v>0</v>
      </c>
      <c r="T74" s="9">
        <v>1250</v>
      </c>
      <c r="U74" s="10"/>
      <c r="V74" s="10"/>
      <c r="W74" s="8">
        <f>ROUND(W73*2.5,0)</f>
        <v>75</v>
      </c>
      <c r="X74" s="1">
        <f t="shared" si="19"/>
        <v>900</v>
      </c>
      <c r="Y74" s="10">
        <v>100</v>
      </c>
      <c r="Z74" s="7">
        <v>1200</v>
      </c>
      <c r="AA74" s="7"/>
      <c r="AB74" s="10"/>
      <c r="AC74" s="7" t="s">
        <v>148</v>
      </c>
      <c r="AD74" s="7"/>
    </row>
    <row r="75" spans="1:30">
      <c r="A75" s="1">
        <v>10010014</v>
      </c>
      <c r="B75" s="8" t="s">
        <v>784</v>
      </c>
      <c r="C75" s="19" t="s">
        <v>475</v>
      </c>
      <c r="D75" s="1">
        <v>3</v>
      </c>
      <c r="E75" s="2">
        <v>1</v>
      </c>
      <c r="F75" s="7">
        <v>11</v>
      </c>
      <c r="G75" s="7" t="s">
        <v>692</v>
      </c>
      <c r="H75" s="7">
        <v>2</v>
      </c>
      <c r="I75" s="9" t="s">
        <v>572</v>
      </c>
      <c r="J75" s="9">
        <v>2</v>
      </c>
      <c r="K75" s="9" t="s">
        <v>82</v>
      </c>
      <c r="L75" s="9">
        <v>4</v>
      </c>
      <c r="M75" s="3"/>
      <c r="N75" s="7"/>
      <c r="O75" s="7">
        <v>1</v>
      </c>
      <c r="P75" s="7">
        <v>0</v>
      </c>
      <c r="Q75" s="7">
        <v>0</v>
      </c>
      <c r="R75" s="7">
        <v>0</v>
      </c>
      <c r="S75" s="7">
        <v>0</v>
      </c>
      <c r="T75" s="9">
        <f>MROUND(ROUND(T74*2.1,0)*(100+10%*P75)%,30)</f>
        <v>2640</v>
      </c>
      <c r="U75" s="10"/>
      <c r="V75" s="10"/>
      <c r="W75" s="8">
        <f t="shared" ref="W75:W85" si="20">ROUND(W74*2.5,0)</f>
        <v>188</v>
      </c>
      <c r="X75" s="1">
        <f t="shared" si="19"/>
        <v>2256</v>
      </c>
      <c r="Y75" s="10">
        <v>100</v>
      </c>
      <c r="Z75" s="7">
        <v>2100</v>
      </c>
      <c r="AA75" s="7"/>
      <c r="AB75" s="10"/>
      <c r="AC75" s="7" t="s">
        <v>148</v>
      </c>
      <c r="AD75" s="7"/>
    </row>
    <row r="76" spans="1:30">
      <c r="A76" s="1">
        <v>10010014</v>
      </c>
      <c r="B76" s="8" t="s">
        <v>784</v>
      </c>
      <c r="C76" s="19" t="s">
        <v>475</v>
      </c>
      <c r="D76" s="1">
        <v>4</v>
      </c>
      <c r="E76" s="2">
        <v>1</v>
      </c>
      <c r="F76" s="7">
        <v>15</v>
      </c>
      <c r="G76" s="7" t="s">
        <v>692</v>
      </c>
      <c r="H76" s="7">
        <v>2</v>
      </c>
      <c r="I76" s="9" t="s">
        <v>572</v>
      </c>
      <c r="J76" s="9">
        <v>2</v>
      </c>
      <c r="K76" s="9" t="s">
        <v>103</v>
      </c>
      <c r="L76" s="9">
        <v>6</v>
      </c>
      <c r="M76" s="3"/>
      <c r="N76" s="7"/>
      <c r="O76" s="7">
        <v>1</v>
      </c>
      <c r="P76" s="7">
        <v>0</v>
      </c>
      <c r="Q76" s="7">
        <v>0</v>
      </c>
      <c r="R76" s="7">
        <v>0</v>
      </c>
      <c r="S76" s="7">
        <v>0</v>
      </c>
      <c r="T76" s="9">
        <f>MROUND(ROUND(T75*2.3,0)*(100+10%*P76)%,30)</f>
        <v>6060</v>
      </c>
      <c r="U76" s="10"/>
      <c r="V76" s="10"/>
      <c r="W76" s="8">
        <f t="shared" si="20"/>
        <v>470</v>
      </c>
      <c r="X76" s="1">
        <f t="shared" si="19"/>
        <v>5640</v>
      </c>
      <c r="Y76" s="10">
        <v>100</v>
      </c>
      <c r="Z76" s="7">
        <f>MROUND(ROUND(Z75*2.1,0)*(100+10%*S76)%,30)</f>
        <v>4410</v>
      </c>
      <c r="AA76" s="7"/>
      <c r="AB76" s="10"/>
      <c r="AC76" s="7" t="s">
        <v>148</v>
      </c>
      <c r="AD76" s="7"/>
    </row>
    <row r="77" spans="1:30">
      <c r="A77" s="1">
        <v>10010014</v>
      </c>
      <c r="B77" s="8" t="s">
        <v>784</v>
      </c>
      <c r="C77" s="19" t="s">
        <v>475</v>
      </c>
      <c r="D77" s="1">
        <v>5</v>
      </c>
      <c r="E77" s="2">
        <v>1</v>
      </c>
      <c r="F77" s="7">
        <v>20</v>
      </c>
      <c r="G77" s="7" t="s">
        <v>692</v>
      </c>
      <c r="H77" s="7">
        <v>2</v>
      </c>
      <c r="I77" s="9" t="s">
        <v>572</v>
      </c>
      <c r="J77" s="9">
        <v>2</v>
      </c>
      <c r="K77" s="9" t="s">
        <v>122</v>
      </c>
      <c r="L77" s="9">
        <v>7</v>
      </c>
      <c r="M77" s="3"/>
      <c r="N77" s="7"/>
      <c r="O77" s="7">
        <v>1</v>
      </c>
      <c r="P77" s="7">
        <v>0</v>
      </c>
      <c r="Q77" s="7">
        <v>0</v>
      </c>
      <c r="R77" s="7">
        <v>0</v>
      </c>
      <c r="S77" s="7">
        <v>0</v>
      </c>
      <c r="T77" s="9">
        <f t="shared" ref="T77:T80" si="21">MROUND(ROUND(T76*2.3,0)*(100+10%*P77)%,30)</f>
        <v>13950</v>
      </c>
      <c r="U77" s="10"/>
      <c r="V77" s="10"/>
      <c r="W77" s="8">
        <f t="shared" si="20"/>
        <v>1175</v>
      </c>
      <c r="X77" s="1">
        <f t="shared" si="19"/>
        <v>14100</v>
      </c>
      <c r="Y77" s="10">
        <v>100</v>
      </c>
      <c r="Z77" s="7">
        <f>MROUND(ROUND(Z76*2.3,0)*(100+10%*S77)%,30)</f>
        <v>10140</v>
      </c>
      <c r="AA77" s="7"/>
      <c r="AB77" s="10"/>
      <c r="AC77" s="7" t="s">
        <v>148</v>
      </c>
      <c r="AD77" s="7"/>
    </row>
    <row r="78" spans="1:30">
      <c r="A78" s="1">
        <v>10010014</v>
      </c>
      <c r="B78" s="8" t="s">
        <v>784</v>
      </c>
      <c r="C78" s="19" t="s">
        <v>475</v>
      </c>
      <c r="D78" s="1">
        <v>6</v>
      </c>
      <c r="E78" s="2">
        <v>1</v>
      </c>
      <c r="F78" s="7">
        <v>24</v>
      </c>
      <c r="G78" s="7" t="s">
        <v>692</v>
      </c>
      <c r="H78" s="7">
        <v>2</v>
      </c>
      <c r="I78" s="9" t="s">
        <v>571</v>
      </c>
      <c r="J78" s="9">
        <v>2</v>
      </c>
      <c r="K78" s="9" t="s">
        <v>127</v>
      </c>
      <c r="L78" s="9">
        <v>9</v>
      </c>
      <c r="M78" s="3"/>
      <c r="N78" s="7"/>
      <c r="O78" s="7">
        <v>1</v>
      </c>
      <c r="P78" s="7">
        <v>0</v>
      </c>
      <c r="Q78" s="7">
        <v>0</v>
      </c>
      <c r="R78" s="7">
        <v>0</v>
      </c>
      <c r="S78" s="7">
        <v>0</v>
      </c>
      <c r="T78" s="9">
        <f t="shared" si="21"/>
        <v>32100</v>
      </c>
      <c r="U78" s="10"/>
      <c r="V78" s="10"/>
      <c r="W78" s="8">
        <f t="shared" si="20"/>
        <v>2938</v>
      </c>
      <c r="X78" s="1">
        <f t="shared" si="19"/>
        <v>35256</v>
      </c>
      <c r="Y78" s="10">
        <v>100</v>
      </c>
      <c r="Z78" s="7">
        <f>MROUND(ROUND(Z77*2.3,0)*(100+10%*S78)%,30)</f>
        <v>23310</v>
      </c>
      <c r="AA78" s="7"/>
      <c r="AB78" s="10"/>
      <c r="AC78" s="7" t="s">
        <v>148</v>
      </c>
      <c r="AD78" s="7"/>
    </row>
    <row r="79" spans="1:30">
      <c r="A79" s="1">
        <v>10010014</v>
      </c>
      <c r="B79" s="8" t="s">
        <v>784</v>
      </c>
      <c r="C79" s="19" t="s">
        <v>475</v>
      </c>
      <c r="D79" s="1">
        <v>7</v>
      </c>
      <c r="E79" s="2">
        <v>1</v>
      </c>
      <c r="F79" s="7">
        <v>28</v>
      </c>
      <c r="G79" s="7" t="s">
        <v>692</v>
      </c>
      <c r="H79" s="7">
        <v>2</v>
      </c>
      <c r="I79" s="9" t="s">
        <v>572</v>
      </c>
      <c r="J79" s="9">
        <v>2</v>
      </c>
      <c r="K79" s="9" t="s">
        <v>106</v>
      </c>
      <c r="L79" s="9">
        <v>11</v>
      </c>
      <c r="M79" s="3"/>
      <c r="N79" s="7"/>
      <c r="O79" s="7">
        <v>1</v>
      </c>
      <c r="P79" s="7">
        <v>0</v>
      </c>
      <c r="Q79" s="7">
        <v>0</v>
      </c>
      <c r="R79" s="7">
        <v>0</v>
      </c>
      <c r="S79" s="7">
        <v>0</v>
      </c>
      <c r="T79" s="9">
        <f t="shared" si="21"/>
        <v>73830</v>
      </c>
      <c r="U79" s="10"/>
      <c r="V79" s="10"/>
      <c r="W79" s="8">
        <f t="shared" si="20"/>
        <v>7345</v>
      </c>
      <c r="X79" s="1">
        <f t="shared" si="19"/>
        <v>88140</v>
      </c>
      <c r="Y79" s="10">
        <v>100</v>
      </c>
      <c r="Z79" s="7">
        <f>MROUND(ROUND(Z78*2.3,0)*(100+10%*S79)%,30)</f>
        <v>53610</v>
      </c>
      <c r="AA79" s="7"/>
      <c r="AB79" s="10"/>
      <c r="AC79" s="7" t="s">
        <v>148</v>
      </c>
      <c r="AD79" s="7"/>
    </row>
    <row r="80" spans="1:30">
      <c r="A80" s="1">
        <v>10010014</v>
      </c>
      <c r="B80" s="8" t="s">
        <v>784</v>
      </c>
      <c r="C80" s="19" t="s">
        <v>475</v>
      </c>
      <c r="D80" s="1">
        <v>8</v>
      </c>
      <c r="E80" s="2">
        <v>1</v>
      </c>
      <c r="F80" s="7">
        <v>33</v>
      </c>
      <c r="G80" s="7" t="s">
        <v>692</v>
      </c>
      <c r="H80" s="7">
        <v>2</v>
      </c>
      <c r="I80" s="9" t="s">
        <v>572</v>
      </c>
      <c r="J80" s="9">
        <v>2</v>
      </c>
      <c r="K80" s="9" t="s">
        <v>156</v>
      </c>
      <c r="L80" s="9">
        <v>13</v>
      </c>
      <c r="M80" s="3"/>
      <c r="N80" s="7"/>
      <c r="O80" s="7">
        <v>1</v>
      </c>
      <c r="P80" s="7">
        <v>0</v>
      </c>
      <c r="Q80" s="7">
        <v>0</v>
      </c>
      <c r="R80" s="7">
        <v>0</v>
      </c>
      <c r="S80" s="7">
        <v>0</v>
      </c>
      <c r="T80" s="9">
        <f t="shared" si="21"/>
        <v>169800</v>
      </c>
      <c r="U80" s="10"/>
      <c r="V80" s="10"/>
      <c r="W80" s="8">
        <f t="shared" si="20"/>
        <v>18363</v>
      </c>
      <c r="X80" s="1">
        <f t="shared" si="19"/>
        <v>220356</v>
      </c>
      <c r="Y80" s="10">
        <v>100</v>
      </c>
      <c r="Z80" s="7">
        <f>MROUND(ROUND(Z79*2.3,0)*(100+10%*S80)%,30)</f>
        <v>123300</v>
      </c>
      <c r="AA80" s="7"/>
      <c r="AB80" s="10"/>
      <c r="AC80" s="7" t="s">
        <v>148</v>
      </c>
      <c r="AD80" s="7"/>
    </row>
    <row r="81" spans="1:30">
      <c r="A81" s="1">
        <v>10010015</v>
      </c>
      <c r="B81" s="8" t="s">
        <v>785</v>
      </c>
      <c r="C81" s="19" t="s">
        <v>476</v>
      </c>
      <c r="D81" s="1">
        <v>1</v>
      </c>
      <c r="E81" s="2">
        <v>1</v>
      </c>
      <c r="F81" s="7">
        <v>5</v>
      </c>
      <c r="G81" s="7" t="s">
        <v>692</v>
      </c>
      <c r="H81" s="7">
        <v>2</v>
      </c>
      <c r="I81" s="9" t="s">
        <v>573</v>
      </c>
      <c r="J81" s="9">
        <v>2</v>
      </c>
      <c r="K81" s="9" t="s">
        <v>115</v>
      </c>
      <c r="L81" s="9">
        <v>3</v>
      </c>
      <c r="M81" s="3"/>
      <c r="N81" s="7"/>
      <c r="O81" s="7">
        <v>1</v>
      </c>
      <c r="P81" s="7">
        <v>0</v>
      </c>
      <c r="Q81" s="7">
        <v>0</v>
      </c>
      <c r="R81" s="7">
        <v>0</v>
      </c>
      <c r="S81" s="7">
        <v>0</v>
      </c>
      <c r="T81" s="9">
        <v>1080</v>
      </c>
      <c r="U81" s="10"/>
      <c r="V81" s="10"/>
      <c r="W81" s="8">
        <v>32</v>
      </c>
      <c r="X81" s="1">
        <f t="shared" si="19"/>
        <v>384</v>
      </c>
      <c r="Y81" s="10">
        <v>100</v>
      </c>
      <c r="Z81" s="7">
        <v>900</v>
      </c>
      <c r="AA81" s="7"/>
      <c r="AB81" s="10"/>
      <c r="AC81" s="7" t="s">
        <v>242</v>
      </c>
      <c r="AD81" s="7"/>
    </row>
    <row r="82" spans="1:30">
      <c r="A82" s="1">
        <v>10010015</v>
      </c>
      <c r="B82" s="8" t="s">
        <v>833</v>
      </c>
      <c r="C82" s="19" t="s">
        <v>476</v>
      </c>
      <c r="D82" s="1">
        <v>2</v>
      </c>
      <c r="E82" s="2">
        <v>1</v>
      </c>
      <c r="F82" s="7">
        <v>10</v>
      </c>
      <c r="G82" s="7" t="s">
        <v>692</v>
      </c>
      <c r="H82" s="7">
        <v>2</v>
      </c>
      <c r="I82" s="9" t="s">
        <v>574</v>
      </c>
      <c r="J82" s="9">
        <v>2</v>
      </c>
      <c r="K82" s="9" t="s">
        <v>82</v>
      </c>
      <c r="L82" s="9">
        <v>4</v>
      </c>
      <c r="M82" s="3"/>
      <c r="N82" s="7"/>
      <c r="O82" s="7">
        <v>1</v>
      </c>
      <c r="P82" s="7">
        <v>0</v>
      </c>
      <c r="Q82" s="7">
        <v>0</v>
      </c>
      <c r="R82" s="7">
        <v>0</v>
      </c>
      <c r="S82" s="7">
        <v>0</v>
      </c>
      <c r="T82" s="9">
        <v>3600</v>
      </c>
      <c r="U82" s="10"/>
      <c r="V82" s="10"/>
      <c r="W82" s="8">
        <f>ROUND(W81*2.5,0)</f>
        <v>80</v>
      </c>
      <c r="X82" s="1">
        <f t="shared" si="19"/>
        <v>960</v>
      </c>
      <c r="Y82" s="10">
        <v>100</v>
      </c>
      <c r="Z82" s="7">
        <v>2400</v>
      </c>
      <c r="AA82" s="7"/>
      <c r="AB82" s="10"/>
      <c r="AC82" s="7" t="s">
        <v>242</v>
      </c>
      <c r="AD82" s="7"/>
    </row>
    <row r="83" spans="1:30">
      <c r="A83" s="1">
        <v>10010015</v>
      </c>
      <c r="B83" s="8" t="s">
        <v>785</v>
      </c>
      <c r="C83" s="19" t="s">
        <v>476</v>
      </c>
      <c r="D83" s="1">
        <v>3</v>
      </c>
      <c r="E83" s="2">
        <v>1</v>
      </c>
      <c r="F83" s="7">
        <v>15</v>
      </c>
      <c r="G83" s="7" t="s">
        <v>692</v>
      </c>
      <c r="H83" s="7">
        <v>2</v>
      </c>
      <c r="I83" s="9" t="s">
        <v>241</v>
      </c>
      <c r="J83" s="9">
        <v>2</v>
      </c>
      <c r="K83" s="9" t="s">
        <v>103</v>
      </c>
      <c r="L83" s="9">
        <v>6</v>
      </c>
      <c r="M83" s="3"/>
      <c r="N83" s="7"/>
      <c r="O83" s="7">
        <v>1</v>
      </c>
      <c r="P83" s="7">
        <v>0</v>
      </c>
      <c r="Q83" s="7">
        <v>0</v>
      </c>
      <c r="R83" s="7">
        <v>0</v>
      </c>
      <c r="S83" s="7">
        <v>0</v>
      </c>
      <c r="T83" s="9">
        <v>7800</v>
      </c>
      <c r="U83" s="10"/>
      <c r="V83" s="10"/>
      <c r="W83" s="8">
        <f t="shared" si="20"/>
        <v>200</v>
      </c>
      <c r="X83" s="1">
        <f t="shared" si="19"/>
        <v>2400</v>
      </c>
      <c r="Y83" s="10">
        <v>100</v>
      </c>
      <c r="Z83" s="7">
        <v>6000</v>
      </c>
      <c r="AA83" s="7"/>
      <c r="AB83" s="10"/>
      <c r="AC83" s="7" t="s">
        <v>242</v>
      </c>
      <c r="AD83" s="7"/>
    </row>
    <row r="84" spans="1:30">
      <c r="A84" s="1">
        <v>10010015</v>
      </c>
      <c r="B84" s="8" t="s">
        <v>785</v>
      </c>
      <c r="C84" s="19" t="s">
        <v>476</v>
      </c>
      <c r="D84" s="1">
        <v>4</v>
      </c>
      <c r="E84" s="2">
        <v>1</v>
      </c>
      <c r="F84" s="7">
        <v>20</v>
      </c>
      <c r="G84" s="7" t="s">
        <v>692</v>
      </c>
      <c r="H84" s="7">
        <v>2</v>
      </c>
      <c r="I84" s="9" t="s">
        <v>573</v>
      </c>
      <c r="J84" s="9">
        <v>2</v>
      </c>
      <c r="K84" s="9" t="s">
        <v>127</v>
      </c>
      <c r="L84" s="9">
        <v>9</v>
      </c>
      <c r="M84" s="3"/>
      <c r="N84" s="7"/>
      <c r="O84" s="7">
        <v>1</v>
      </c>
      <c r="P84" s="7">
        <v>0</v>
      </c>
      <c r="Q84" s="7">
        <v>0</v>
      </c>
      <c r="R84" s="7">
        <v>0</v>
      </c>
      <c r="S84" s="7">
        <v>0</v>
      </c>
      <c r="T84" s="9">
        <f>MROUND(ROUND(T83*2.8,0)*(100+10%*P84)%,30)</f>
        <v>21840</v>
      </c>
      <c r="U84" s="10"/>
      <c r="V84" s="10"/>
      <c r="W84" s="8">
        <f t="shared" si="20"/>
        <v>500</v>
      </c>
      <c r="X84" s="1">
        <f t="shared" si="19"/>
        <v>6000</v>
      </c>
      <c r="Y84" s="10">
        <v>100</v>
      </c>
      <c r="Z84" s="7">
        <v>18000</v>
      </c>
      <c r="AA84" s="7"/>
      <c r="AB84" s="10"/>
      <c r="AC84" s="7" t="s">
        <v>242</v>
      </c>
      <c r="AD84" s="7"/>
    </row>
    <row r="85" spans="1:30">
      <c r="A85" s="1">
        <v>10010015</v>
      </c>
      <c r="B85" s="8" t="s">
        <v>785</v>
      </c>
      <c r="C85" s="19" t="s">
        <v>476</v>
      </c>
      <c r="D85" s="1">
        <v>5</v>
      </c>
      <c r="E85" s="2">
        <v>1</v>
      </c>
      <c r="F85" s="7">
        <v>25</v>
      </c>
      <c r="G85" s="7" t="s">
        <v>692</v>
      </c>
      <c r="H85" s="7">
        <v>2</v>
      </c>
      <c r="I85" s="9" t="s">
        <v>241</v>
      </c>
      <c r="J85" s="9">
        <v>2</v>
      </c>
      <c r="K85" s="9" t="s">
        <v>106</v>
      </c>
      <c r="L85" s="9">
        <v>11</v>
      </c>
      <c r="M85" s="3"/>
      <c r="N85" s="7"/>
      <c r="O85" s="7">
        <v>1</v>
      </c>
      <c r="P85" s="7">
        <v>0</v>
      </c>
      <c r="Q85" s="7">
        <v>0</v>
      </c>
      <c r="R85" s="7">
        <v>0</v>
      </c>
      <c r="S85" s="7">
        <v>0</v>
      </c>
      <c r="T85" s="9">
        <f>MROUND(ROUND(T84*2.8,0)*(100+10%*P85)%,30)</f>
        <v>61140</v>
      </c>
      <c r="U85" s="10"/>
      <c r="V85" s="10"/>
      <c r="W85" s="8">
        <f t="shared" si="20"/>
        <v>1250</v>
      </c>
      <c r="X85" s="1">
        <f t="shared" si="19"/>
        <v>15000</v>
      </c>
      <c r="Y85" s="10">
        <v>100</v>
      </c>
      <c r="Z85" s="7">
        <f>MROUND(ROUND(Z84*2.8,0)*(100+10%*S85)%,30)</f>
        <v>50400</v>
      </c>
      <c r="AA85" s="7"/>
      <c r="AB85" s="10"/>
      <c r="AC85" s="7" t="s">
        <v>242</v>
      </c>
      <c r="AD85" s="7"/>
    </row>
    <row r="86" spans="1:30">
      <c r="A86" s="1">
        <v>10010016</v>
      </c>
      <c r="B86" s="8" t="s">
        <v>786</v>
      </c>
      <c r="C86" s="19" t="s">
        <v>477</v>
      </c>
      <c r="D86" s="1">
        <v>1</v>
      </c>
      <c r="E86" s="2">
        <v>1</v>
      </c>
      <c r="F86" s="7">
        <v>6</v>
      </c>
      <c r="G86" s="7" t="s">
        <v>693</v>
      </c>
      <c r="H86" s="7">
        <v>2</v>
      </c>
      <c r="I86" s="9" t="s">
        <v>158</v>
      </c>
      <c r="J86" s="9">
        <v>2</v>
      </c>
      <c r="K86" s="9" t="s">
        <v>115</v>
      </c>
      <c r="L86" s="9">
        <v>3</v>
      </c>
      <c r="M86" s="3"/>
      <c r="N86" s="7"/>
      <c r="O86" s="7">
        <v>1</v>
      </c>
      <c r="P86" s="7">
        <v>0</v>
      </c>
      <c r="Q86" s="7">
        <v>0</v>
      </c>
      <c r="R86" s="7">
        <v>0</v>
      </c>
      <c r="S86" s="7">
        <v>0</v>
      </c>
      <c r="T86" s="9">
        <v>1000</v>
      </c>
      <c r="U86" s="10"/>
      <c r="V86" s="10"/>
      <c r="W86" s="8">
        <v>33</v>
      </c>
      <c r="X86" s="1">
        <f t="shared" si="19"/>
        <v>396</v>
      </c>
      <c r="Y86" s="10">
        <v>100</v>
      </c>
      <c r="Z86" s="7">
        <v>840</v>
      </c>
      <c r="AA86" s="7"/>
      <c r="AB86" s="10"/>
      <c r="AC86" s="7" t="s">
        <v>159</v>
      </c>
      <c r="AD86" s="7"/>
    </row>
    <row r="87" spans="1:30">
      <c r="A87" s="1">
        <v>10010016</v>
      </c>
      <c r="B87" s="8" t="s">
        <v>834</v>
      </c>
      <c r="C87" s="19" t="s">
        <v>477</v>
      </c>
      <c r="D87" s="1">
        <v>2</v>
      </c>
      <c r="E87" s="2">
        <v>1</v>
      </c>
      <c r="F87" s="7">
        <v>10</v>
      </c>
      <c r="G87" s="7" t="s">
        <v>693</v>
      </c>
      <c r="H87" s="7">
        <v>2</v>
      </c>
      <c r="I87" s="9" t="s">
        <v>575</v>
      </c>
      <c r="J87" s="9">
        <v>2</v>
      </c>
      <c r="K87" s="9" t="s">
        <v>84</v>
      </c>
      <c r="L87" s="9">
        <v>5</v>
      </c>
      <c r="M87" s="3"/>
      <c r="N87" s="7"/>
      <c r="O87" s="7">
        <v>1</v>
      </c>
      <c r="P87" s="7">
        <v>0</v>
      </c>
      <c r="Q87" s="7">
        <v>0</v>
      </c>
      <c r="R87" s="7">
        <v>0</v>
      </c>
      <c r="S87" s="7">
        <v>0</v>
      </c>
      <c r="T87" s="9">
        <v>3150</v>
      </c>
      <c r="U87" s="10"/>
      <c r="V87" s="10"/>
      <c r="W87" s="8">
        <f>ROUND(W86*2.5,0)</f>
        <v>83</v>
      </c>
      <c r="X87" s="1">
        <f t="shared" si="19"/>
        <v>996</v>
      </c>
      <c r="Y87" s="10">
        <v>100</v>
      </c>
      <c r="Z87" s="7">
        <v>3000</v>
      </c>
      <c r="AA87" s="7"/>
      <c r="AB87" s="10"/>
      <c r="AC87" s="7" t="s">
        <v>159</v>
      </c>
      <c r="AD87" s="7"/>
    </row>
    <row r="88" spans="1:30">
      <c r="A88" s="1">
        <v>10010016</v>
      </c>
      <c r="B88" s="8" t="s">
        <v>786</v>
      </c>
      <c r="C88" s="19" t="s">
        <v>477</v>
      </c>
      <c r="D88" s="1">
        <v>3</v>
      </c>
      <c r="E88" s="2">
        <v>1</v>
      </c>
      <c r="F88" s="7">
        <v>14</v>
      </c>
      <c r="G88" s="7" t="s">
        <v>693</v>
      </c>
      <c r="H88" s="7">
        <v>2</v>
      </c>
      <c r="I88" s="9" t="s">
        <v>158</v>
      </c>
      <c r="J88" s="9">
        <v>2</v>
      </c>
      <c r="K88" s="9" t="s">
        <v>122</v>
      </c>
      <c r="L88" s="9">
        <v>7</v>
      </c>
      <c r="M88" s="3"/>
      <c r="N88" s="7"/>
      <c r="O88" s="7">
        <v>1</v>
      </c>
      <c r="P88" s="7">
        <v>0</v>
      </c>
      <c r="Q88" s="7">
        <v>0</v>
      </c>
      <c r="R88" s="7">
        <v>0</v>
      </c>
      <c r="S88" s="7">
        <v>0</v>
      </c>
      <c r="T88" s="9">
        <f>MROUND(ROUND(T87*3.9,0)*(100+10%*P88)%,30)</f>
        <v>12300</v>
      </c>
      <c r="U88" s="10"/>
      <c r="V88" s="10"/>
      <c r="W88" s="8">
        <f t="shared" ref="W88:W90" si="22">ROUND(W87*2.5,0)</f>
        <v>208</v>
      </c>
      <c r="X88" s="1">
        <f t="shared" si="19"/>
        <v>2496</v>
      </c>
      <c r="Y88" s="10">
        <v>100</v>
      </c>
      <c r="Z88" s="7">
        <v>9600</v>
      </c>
      <c r="AA88" s="7"/>
      <c r="AB88" s="10"/>
      <c r="AC88" s="7" t="s">
        <v>159</v>
      </c>
      <c r="AD88" s="7"/>
    </row>
    <row r="89" spans="1:30">
      <c r="A89" s="1">
        <v>10010016</v>
      </c>
      <c r="B89" s="8" t="s">
        <v>786</v>
      </c>
      <c r="C89" s="19" t="s">
        <v>477</v>
      </c>
      <c r="D89" s="1">
        <v>4</v>
      </c>
      <c r="E89" s="2">
        <v>1</v>
      </c>
      <c r="F89" s="7">
        <v>18</v>
      </c>
      <c r="G89" s="7" t="s">
        <v>693</v>
      </c>
      <c r="H89" s="7">
        <v>2</v>
      </c>
      <c r="I89" s="9" t="s">
        <v>576</v>
      </c>
      <c r="J89" s="9">
        <v>2</v>
      </c>
      <c r="K89" s="9" t="s">
        <v>88</v>
      </c>
      <c r="L89" s="9">
        <v>10</v>
      </c>
      <c r="M89" s="3"/>
      <c r="N89" s="7"/>
      <c r="O89" s="7">
        <v>1</v>
      </c>
      <c r="P89" s="7">
        <v>0</v>
      </c>
      <c r="Q89" s="7">
        <v>0</v>
      </c>
      <c r="R89" s="7">
        <v>0</v>
      </c>
      <c r="S89" s="7">
        <v>0</v>
      </c>
      <c r="T89" s="9">
        <f>MROUND(ROUND(T88*3.9,0)*(100+10%*P89)%,30)</f>
        <v>47970</v>
      </c>
      <c r="U89" s="10"/>
      <c r="V89" s="10"/>
      <c r="W89" s="8">
        <f t="shared" si="22"/>
        <v>520</v>
      </c>
      <c r="X89" s="1">
        <f t="shared" si="19"/>
        <v>6240</v>
      </c>
      <c r="Y89" s="10">
        <v>100</v>
      </c>
      <c r="Z89" s="7">
        <f>MROUND(ROUND(Z88*3.9,0)*(100+10%*S89)%,30)</f>
        <v>37440</v>
      </c>
      <c r="AA89" s="7"/>
      <c r="AB89" s="10"/>
      <c r="AC89" s="7" t="s">
        <v>159</v>
      </c>
      <c r="AD89" s="7"/>
    </row>
    <row r="90" spans="1:30">
      <c r="A90" s="1">
        <v>10010016</v>
      </c>
      <c r="B90" s="8" t="s">
        <v>786</v>
      </c>
      <c r="C90" s="19" t="s">
        <v>477</v>
      </c>
      <c r="D90" s="1">
        <v>5</v>
      </c>
      <c r="E90" s="2">
        <v>1</v>
      </c>
      <c r="F90" s="7">
        <v>23</v>
      </c>
      <c r="G90" s="7" t="s">
        <v>693</v>
      </c>
      <c r="H90" s="7">
        <v>2</v>
      </c>
      <c r="I90" s="9" t="s">
        <v>575</v>
      </c>
      <c r="J90" s="9">
        <v>2</v>
      </c>
      <c r="K90" s="9" t="s">
        <v>156</v>
      </c>
      <c r="L90" s="9">
        <v>13</v>
      </c>
      <c r="M90" s="3"/>
      <c r="N90" s="7"/>
      <c r="O90" s="7">
        <v>1</v>
      </c>
      <c r="P90" s="7">
        <v>0</v>
      </c>
      <c r="Q90" s="7">
        <v>0</v>
      </c>
      <c r="R90" s="7">
        <v>0</v>
      </c>
      <c r="S90" s="7">
        <v>0</v>
      </c>
      <c r="T90" s="9">
        <f>MROUND(ROUND(T89*3.2,0)*(100+10%*P90)%,30)</f>
        <v>153510</v>
      </c>
      <c r="U90" s="10"/>
      <c r="V90" s="10"/>
      <c r="W90" s="8">
        <f t="shared" si="22"/>
        <v>1300</v>
      </c>
      <c r="X90" s="1">
        <f t="shared" si="19"/>
        <v>15600</v>
      </c>
      <c r="Y90" s="10">
        <v>100</v>
      </c>
      <c r="Z90" s="7">
        <f>MROUND(ROUND(Z89*3.9,0)*(100+10%*S90)%,30)</f>
        <v>146010</v>
      </c>
      <c r="AA90" s="7"/>
      <c r="AB90" s="10"/>
      <c r="AC90" s="7" t="s">
        <v>159</v>
      </c>
      <c r="AD90" s="7"/>
    </row>
    <row r="91" spans="1:30">
      <c r="A91" s="1">
        <v>10010017</v>
      </c>
      <c r="B91" s="8" t="s">
        <v>787</v>
      </c>
      <c r="C91" s="19" t="s">
        <v>478</v>
      </c>
      <c r="D91" s="1">
        <v>1</v>
      </c>
      <c r="E91" s="2">
        <v>1</v>
      </c>
      <c r="F91" s="7">
        <v>5</v>
      </c>
      <c r="G91" s="7" t="s">
        <v>694</v>
      </c>
      <c r="H91" s="7">
        <v>2</v>
      </c>
      <c r="I91" s="9" t="s">
        <v>251</v>
      </c>
      <c r="J91" s="9">
        <v>2</v>
      </c>
      <c r="K91" s="9" t="s">
        <v>79</v>
      </c>
      <c r="L91" s="9">
        <v>2</v>
      </c>
      <c r="M91" s="3"/>
      <c r="N91" s="7"/>
      <c r="O91" s="7">
        <v>1</v>
      </c>
      <c r="P91" s="7">
        <v>0</v>
      </c>
      <c r="Q91" s="7">
        <v>0</v>
      </c>
      <c r="R91" s="7">
        <v>0</v>
      </c>
      <c r="S91" s="7">
        <v>0</v>
      </c>
      <c r="T91" s="9">
        <v>780</v>
      </c>
      <c r="U91" s="10"/>
      <c r="V91" s="10"/>
      <c r="W91" s="8">
        <v>26</v>
      </c>
      <c r="X91" s="1">
        <f t="shared" si="19"/>
        <v>312</v>
      </c>
      <c r="Y91" s="10">
        <v>100</v>
      </c>
      <c r="Z91" s="7">
        <v>300</v>
      </c>
      <c r="AA91" s="7"/>
      <c r="AB91" s="10"/>
      <c r="AC91" s="7" t="s">
        <v>249</v>
      </c>
      <c r="AD91" s="7"/>
    </row>
    <row r="92" spans="1:30">
      <c r="A92" s="1">
        <v>10010017</v>
      </c>
      <c r="B92" s="8" t="s">
        <v>835</v>
      </c>
      <c r="C92" s="19" t="s">
        <v>478</v>
      </c>
      <c r="D92" s="1">
        <v>2</v>
      </c>
      <c r="E92" s="2">
        <v>1</v>
      </c>
      <c r="F92" s="7">
        <v>11</v>
      </c>
      <c r="G92" s="7" t="s">
        <v>694</v>
      </c>
      <c r="H92" s="7">
        <v>2</v>
      </c>
      <c r="I92" s="9" t="s">
        <v>577</v>
      </c>
      <c r="J92" s="9">
        <v>2</v>
      </c>
      <c r="K92" s="9" t="s">
        <v>82</v>
      </c>
      <c r="L92" s="9">
        <v>4</v>
      </c>
      <c r="M92" s="3"/>
      <c r="N92" s="7"/>
      <c r="O92" s="7">
        <v>1</v>
      </c>
      <c r="P92" s="7">
        <v>0</v>
      </c>
      <c r="Q92" s="7">
        <v>0</v>
      </c>
      <c r="R92" s="7">
        <v>0</v>
      </c>
      <c r="S92" s="7">
        <v>0</v>
      </c>
      <c r="T92" s="9">
        <v>2600</v>
      </c>
      <c r="U92" s="10"/>
      <c r="V92" s="10"/>
      <c r="W92" s="8">
        <f>ROUND(W91*2.5,0)</f>
        <v>65</v>
      </c>
      <c r="X92" s="1">
        <f t="shared" si="19"/>
        <v>780</v>
      </c>
      <c r="Y92" s="10">
        <v>100</v>
      </c>
      <c r="Z92" s="7">
        <v>2400</v>
      </c>
      <c r="AA92" s="7"/>
      <c r="AB92" s="10"/>
      <c r="AC92" s="7" t="s">
        <v>249</v>
      </c>
      <c r="AD92" s="7"/>
    </row>
    <row r="93" spans="1:30">
      <c r="A93" s="1">
        <v>10010017</v>
      </c>
      <c r="B93" s="8" t="s">
        <v>787</v>
      </c>
      <c r="C93" s="19" t="s">
        <v>478</v>
      </c>
      <c r="D93" s="1">
        <v>3</v>
      </c>
      <c r="E93" s="2">
        <v>1</v>
      </c>
      <c r="F93" s="7">
        <v>15</v>
      </c>
      <c r="G93" s="7" t="s">
        <v>694</v>
      </c>
      <c r="H93" s="7">
        <v>2</v>
      </c>
      <c r="I93" s="9" t="s">
        <v>251</v>
      </c>
      <c r="J93" s="9">
        <v>2</v>
      </c>
      <c r="K93" s="9" t="s">
        <v>122</v>
      </c>
      <c r="L93" s="9">
        <v>7</v>
      </c>
      <c r="M93" s="3"/>
      <c r="N93" s="7"/>
      <c r="O93" s="7">
        <v>1</v>
      </c>
      <c r="P93" s="7">
        <v>0</v>
      </c>
      <c r="Q93" s="7">
        <v>0</v>
      </c>
      <c r="R93" s="7">
        <v>0</v>
      </c>
      <c r="S93" s="7">
        <v>0</v>
      </c>
      <c r="T93" s="9">
        <f>MROUND(ROUND(T92*3.3,0)*(100+10%*H93)%,30)</f>
        <v>8610</v>
      </c>
      <c r="U93" s="10"/>
      <c r="V93" s="10"/>
      <c r="W93" s="8">
        <f t="shared" ref="W93:W95" si="23">ROUND(W92*2.5,0)</f>
        <v>163</v>
      </c>
      <c r="X93" s="1">
        <f t="shared" si="19"/>
        <v>1956</v>
      </c>
      <c r="Y93" s="10">
        <v>100</v>
      </c>
      <c r="Z93" s="7">
        <v>9000</v>
      </c>
      <c r="AA93" s="7"/>
      <c r="AB93" s="10"/>
      <c r="AC93" s="7" t="s">
        <v>249</v>
      </c>
      <c r="AD93" s="7"/>
    </row>
    <row r="94" spans="1:30">
      <c r="A94" s="1">
        <v>10010017</v>
      </c>
      <c r="B94" s="8" t="s">
        <v>787</v>
      </c>
      <c r="C94" s="19" t="s">
        <v>478</v>
      </c>
      <c r="D94" s="1">
        <v>4</v>
      </c>
      <c r="E94" s="2">
        <v>1</v>
      </c>
      <c r="F94" s="7">
        <v>21</v>
      </c>
      <c r="G94" s="7" t="s">
        <v>694</v>
      </c>
      <c r="H94" s="7">
        <v>2</v>
      </c>
      <c r="I94" s="9" t="s">
        <v>251</v>
      </c>
      <c r="J94" s="9">
        <v>2</v>
      </c>
      <c r="K94" s="9" t="s">
        <v>88</v>
      </c>
      <c r="L94" s="9">
        <v>10</v>
      </c>
      <c r="M94" s="3"/>
      <c r="N94" s="7"/>
      <c r="O94" s="7">
        <v>1</v>
      </c>
      <c r="P94" s="7">
        <v>0</v>
      </c>
      <c r="Q94" s="7">
        <v>0</v>
      </c>
      <c r="R94" s="7">
        <v>0</v>
      </c>
      <c r="S94" s="7">
        <v>0</v>
      </c>
      <c r="T94" s="9">
        <f>MROUND(ROUND(T93*3.6,0)*(100+10%*H94)%,30)</f>
        <v>31050</v>
      </c>
      <c r="U94" s="10"/>
      <c r="V94" s="10"/>
      <c r="W94" s="8">
        <f t="shared" si="23"/>
        <v>408</v>
      </c>
      <c r="X94" s="1">
        <f t="shared" si="19"/>
        <v>4896</v>
      </c>
      <c r="Y94" s="10">
        <v>100</v>
      </c>
      <c r="Z94" s="7">
        <f>MROUND(ROUND(Z93*3.3,0)*(100+10%*M94)%,30)</f>
        <v>29700</v>
      </c>
      <c r="AA94" s="7"/>
      <c r="AB94" s="10"/>
      <c r="AC94" s="7" t="s">
        <v>249</v>
      </c>
      <c r="AD94" s="7"/>
    </row>
    <row r="95" spans="1:30">
      <c r="A95" s="1">
        <v>10010017</v>
      </c>
      <c r="B95" s="8" t="s">
        <v>787</v>
      </c>
      <c r="C95" s="19" t="s">
        <v>478</v>
      </c>
      <c r="D95" s="1">
        <v>5</v>
      </c>
      <c r="E95" s="2">
        <v>1</v>
      </c>
      <c r="F95" s="7">
        <v>26</v>
      </c>
      <c r="G95" s="7" t="s">
        <v>694</v>
      </c>
      <c r="H95" s="7">
        <v>2</v>
      </c>
      <c r="I95" s="9" t="s">
        <v>577</v>
      </c>
      <c r="J95" s="9">
        <v>2</v>
      </c>
      <c r="K95" s="9" t="s">
        <v>156</v>
      </c>
      <c r="L95" s="9">
        <v>13</v>
      </c>
      <c r="M95" s="3"/>
      <c r="N95" s="7"/>
      <c r="O95" s="7">
        <v>1</v>
      </c>
      <c r="P95" s="7">
        <v>0</v>
      </c>
      <c r="Q95" s="7">
        <v>0</v>
      </c>
      <c r="R95" s="7">
        <v>0</v>
      </c>
      <c r="S95" s="7">
        <v>0</v>
      </c>
      <c r="T95" s="9">
        <f>MROUND(ROUND(T94*3.9,0)*(100+10%*H95)%,30)</f>
        <v>121350</v>
      </c>
      <c r="U95" s="10"/>
      <c r="V95" s="10"/>
      <c r="W95" s="8">
        <f t="shared" si="23"/>
        <v>1020</v>
      </c>
      <c r="X95" s="1">
        <f t="shared" si="19"/>
        <v>12240</v>
      </c>
      <c r="Y95" s="10">
        <v>100</v>
      </c>
      <c r="Z95" s="7">
        <f>MROUND(ROUND(Z94*3.6,0)*(100+10%*M95)%,30)</f>
        <v>106920</v>
      </c>
      <c r="AA95" s="7"/>
      <c r="AB95" s="10"/>
      <c r="AC95" s="7" t="s">
        <v>249</v>
      </c>
      <c r="AD95" s="7"/>
    </row>
    <row r="96" spans="1:30">
      <c r="A96" s="1">
        <v>10010018</v>
      </c>
      <c r="B96" s="8" t="s">
        <v>788</v>
      </c>
      <c r="C96" s="19" t="s">
        <v>479</v>
      </c>
      <c r="D96" s="1">
        <v>1</v>
      </c>
      <c r="E96" s="2">
        <v>1</v>
      </c>
      <c r="F96" s="7">
        <v>10</v>
      </c>
      <c r="G96" s="7" t="s">
        <v>695</v>
      </c>
      <c r="H96" s="7">
        <v>2</v>
      </c>
      <c r="I96" s="9" t="s">
        <v>578</v>
      </c>
      <c r="J96" s="9">
        <v>2</v>
      </c>
      <c r="K96" s="9" t="s">
        <v>82</v>
      </c>
      <c r="L96" s="9">
        <v>4</v>
      </c>
      <c r="M96" s="3"/>
      <c r="N96" s="7"/>
      <c r="O96" s="7">
        <v>1</v>
      </c>
      <c r="P96" s="7">
        <v>0</v>
      </c>
      <c r="Q96" s="7">
        <v>0</v>
      </c>
      <c r="R96" s="7">
        <v>0</v>
      </c>
      <c r="S96" s="7">
        <v>0</v>
      </c>
      <c r="T96" s="9">
        <v>2500</v>
      </c>
      <c r="U96" s="10"/>
      <c r="V96" s="10"/>
      <c r="W96" s="8">
        <v>40</v>
      </c>
      <c r="X96" s="1">
        <f t="shared" si="19"/>
        <v>480</v>
      </c>
      <c r="Y96" s="10">
        <v>100</v>
      </c>
      <c r="Z96" s="7">
        <v>2500</v>
      </c>
      <c r="AA96" s="7"/>
      <c r="AB96" s="10"/>
      <c r="AC96" s="7" t="s">
        <v>257</v>
      </c>
      <c r="AD96" s="7"/>
    </row>
    <row r="97" spans="1:30">
      <c r="A97" s="1">
        <v>10010018</v>
      </c>
      <c r="B97" s="8" t="s">
        <v>836</v>
      </c>
      <c r="C97" s="19" t="s">
        <v>479</v>
      </c>
      <c r="D97" s="1">
        <v>2</v>
      </c>
      <c r="E97" s="2">
        <v>1</v>
      </c>
      <c r="F97" s="7">
        <v>14</v>
      </c>
      <c r="G97" s="7" t="s">
        <v>695</v>
      </c>
      <c r="H97" s="7">
        <v>2</v>
      </c>
      <c r="I97" s="9" t="s">
        <v>578</v>
      </c>
      <c r="J97" s="9">
        <v>2</v>
      </c>
      <c r="K97" s="9" t="s">
        <v>103</v>
      </c>
      <c r="L97" s="9">
        <v>6</v>
      </c>
      <c r="M97" s="3"/>
      <c r="N97" s="7"/>
      <c r="O97" s="7">
        <v>1</v>
      </c>
      <c r="P97" s="7">
        <v>0</v>
      </c>
      <c r="Q97" s="7">
        <v>0</v>
      </c>
      <c r="R97" s="7">
        <v>0</v>
      </c>
      <c r="S97" s="7">
        <v>0</v>
      </c>
      <c r="T97" s="9">
        <v>7500</v>
      </c>
      <c r="U97" s="10"/>
      <c r="V97" s="10"/>
      <c r="W97" s="8">
        <f>ROUND(W96*2.5,0)</f>
        <v>100</v>
      </c>
      <c r="X97" s="1">
        <f t="shared" si="19"/>
        <v>1200</v>
      </c>
      <c r="Y97" s="10">
        <v>100</v>
      </c>
      <c r="Z97" s="7">
        <v>6600</v>
      </c>
      <c r="AA97" s="7"/>
      <c r="AB97" s="10"/>
      <c r="AC97" s="7" t="s">
        <v>257</v>
      </c>
      <c r="AD97" s="7"/>
    </row>
    <row r="98" spans="1:30">
      <c r="A98" s="1">
        <v>10010018</v>
      </c>
      <c r="B98" s="8" t="s">
        <v>788</v>
      </c>
      <c r="C98" s="19" t="s">
        <v>479</v>
      </c>
      <c r="D98" s="1">
        <v>3</v>
      </c>
      <c r="E98" s="2">
        <v>1</v>
      </c>
      <c r="F98" s="7">
        <v>19</v>
      </c>
      <c r="G98" s="7" t="s">
        <v>695</v>
      </c>
      <c r="H98" s="7">
        <v>2</v>
      </c>
      <c r="I98" s="9" t="s">
        <v>579</v>
      </c>
      <c r="J98" s="9">
        <v>2</v>
      </c>
      <c r="K98" s="9" t="s">
        <v>127</v>
      </c>
      <c r="L98" s="9">
        <v>9</v>
      </c>
      <c r="M98" s="3"/>
      <c r="N98" s="7"/>
      <c r="O98" s="7">
        <v>1</v>
      </c>
      <c r="P98" s="7">
        <v>0</v>
      </c>
      <c r="Q98" s="7">
        <v>0</v>
      </c>
      <c r="R98" s="7">
        <v>0</v>
      </c>
      <c r="S98" s="7">
        <v>0</v>
      </c>
      <c r="T98" s="9">
        <f>MROUND(ROUND(T97*3,0)*(100+10%*P98)%,30)</f>
        <v>22500</v>
      </c>
      <c r="U98" s="10"/>
      <c r="V98" s="10"/>
      <c r="W98" s="8">
        <f t="shared" ref="W98:W100" si="24">ROUND(W97*2.5,0)</f>
        <v>250</v>
      </c>
      <c r="X98" s="1">
        <f t="shared" si="19"/>
        <v>3000</v>
      </c>
      <c r="Y98" s="10">
        <v>100</v>
      </c>
      <c r="Z98" s="7">
        <v>15000</v>
      </c>
      <c r="AA98" s="7"/>
      <c r="AB98" s="10"/>
      <c r="AC98" s="7" t="s">
        <v>257</v>
      </c>
      <c r="AD98" s="7"/>
    </row>
    <row r="99" spans="1:30">
      <c r="A99" s="1">
        <v>10010018</v>
      </c>
      <c r="B99" s="8" t="s">
        <v>788</v>
      </c>
      <c r="C99" s="19" t="s">
        <v>479</v>
      </c>
      <c r="D99" s="1">
        <v>4</v>
      </c>
      <c r="E99" s="2">
        <v>1</v>
      </c>
      <c r="F99" s="7">
        <v>24</v>
      </c>
      <c r="G99" s="7" t="s">
        <v>695</v>
      </c>
      <c r="H99" s="7">
        <v>2</v>
      </c>
      <c r="I99" s="9" t="s">
        <v>578</v>
      </c>
      <c r="J99" s="9">
        <v>2</v>
      </c>
      <c r="K99" s="9" t="s">
        <v>132</v>
      </c>
      <c r="L99" s="9">
        <v>12</v>
      </c>
      <c r="M99" s="3"/>
      <c r="N99" s="7"/>
      <c r="O99" s="7">
        <v>1</v>
      </c>
      <c r="P99" s="7">
        <v>0</v>
      </c>
      <c r="Q99" s="7">
        <v>0</v>
      </c>
      <c r="R99" s="7">
        <v>0</v>
      </c>
      <c r="S99" s="7">
        <v>0</v>
      </c>
      <c r="T99" s="9">
        <f t="shared" ref="T99" si="25">MROUND(ROUND(T98*3,0)*(100+10%*P99)%,30)</f>
        <v>67500</v>
      </c>
      <c r="U99" s="10"/>
      <c r="V99" s="10"/>
      <c r="W99" s="8">
        <f t="shared" si="24"/>
        <v>625</v>
      </c>
      <c r="X99" s="1">
        <f t="shared" si="19"/>
        <v>7500</v>
      </c>
      <c r="Y99" s="10">
        <v>100</v>
      </c>
      <c r="Z99" s="7">
        <f>MROUND(ROUND(Z98*3,0)*(100+10%*S99)%,30)</f>
        <v>45000</v>
      </c>
      <c r="AA99" s="7"/>
      <c r="AB99" s="10"/>
      <c r="AC99" s="7" t="s">
        <v>257</v>
      </c>
      <c r="AD99" s="7"/>
    </row>
    <row r="100" spans="1:30">
      <c r="A100" s="1">
        <v>10010018</v>
      </c>
      <c r="B100" s="8" t="s">
        <v>788</v>
      </c>
      <c r="C100" s="19" t="s">
        <v>479</v>
      </c>
      <c r="D100" s="1">
        <v>5</v>
      </c>
      <c r="E100" s="2">
        <v>1</v>
      </c>
      <c r="F100" s="7">
        <v>30</v>
      </c>
      <c r="G100" s="7" t="s">
        <v>695</v>
      </c>
      <c r="H100" s="7">
        <v>2</v>
      </c>
      <c r="I100" s="9" t="s">
        <v>578</v>
      </c>
      <c r="J100" s="9">
        <v>2</v>
      </c>
      <c r="K100" s="9" t="s">
        <v>262</v>
      </c>
      <c r="L100" s="9">
        <v>14</v>
      </c>
      <c r="M100" s="3"/>
      <c r="N100" s="7"/>
      <c r="O100" s="7">
        <v>1</v>
      </c>
      <c r="P100" s="7">
        <v>0</v>
      </c>
      <c r="Q100" s="7">
        <v>0</v>
      </c>
      <c r="R100" s="7">
        <v>0</v>
      </c>
      <c r="S100" s="7">
        <v>0</v>
      </c>
      <c r="T100" s="9">
        <f>MROUND(ROUND(T99*2.5,0)*(100+10%*P100)%,30)</f>
        <v>168750</v>
      </c>
      <c r="U100" s="10"/>
      <c r="V100" s="10"/>
      <c r="W100" s="8">
        <f t="shared" si="24"/>
        <v>1563</v>
      </c>
      <c r="X100" s="1">
        <f t="shared" si="19"/>
        <v>18756</v>
      </c>
      <c r="Y100" s="10">
        <v>100</v>
      </c>
      <c r="Z100" s="7">
        <f>MROUND(ROUND(Z99*3,0)*(100+10%*S100)%,30)</f>
        <v>135000</v>
      </c>
      <c r="AA100" s="7"/>
      <c r="AB100" s="10"/>
      <c r="AC100" s="7" t="s">
        <v>257</v>
      </c>
      <c r="AD100" s="7"/>
    </row>
    <row r="101" spans="1:30">
      <c r="A101" s="1">
        <v>10010019</v>
      </c>
      <c r="B101" s="8" t="s">
        <v>789</v>
      </c>
      <c r="C101" s="19" t="s">
        <v>480</v>
      </c>
      <c r="D101" s="1">
        <v>1</v>
      </c>
      <c r="E101" s="2">
        <v>1</v>
      </c>
      <c r="F101" s="7">
        <v>5</v>
      </c>
      <c r="G101" s="7" t="s">
        <v>538</v>
      </c>
      <c r="H101" s="7">
        <v>2</v>
      </c>
      <c r="I101" s="9" t="s">
        <v>580</v>
      </c>
      <c r="J101" s="9">
        <v>2</v>
      </c>
      <c r="K101" s="9" t="s">
        <v>115</v>
      </c>
      <c r="L101" s="9">
        <v>3</v>
      </c>
      <c r="M101" s="3"/>
      <c r="N101" s="7"/>
      <c r="O101" s="7">
        <v>1</v>
      </c>
      <c r="P101" s="7">
        <v>0</v>
      </c>
      <c r="Q101" s="7">
        <v>0</v>
      </c>
      <c r="R101" s="7">
        <v>0</v>
      </c>
      <c r="S101" s="7">
        <v>0</v>
      </c>
      <c r="T101" s="9">
        <v>1100</v>
      </c>
      <c r="U101" s="10"/>
      <c r="V101" s="10"/>
      <c r="W101" s="8">
        <v>32</v>
      </c>
      <c r="X101" s="1">
        <f t="shared" si="19"/>
        <v>384</v>
      </c>
      <c r="Y101" s="10">
        <v>100</v>
      </c>
      <c r="Z101" s="7">
        <v>800</v>
      </c>
      <c r="AA101" s="7"/>
      <c r="AB101" s="10"/>
      <c r="AC101" s="7" t="s">
        <v>166</v>
      </c>
      <c r="AD101" s="7"/>
    </row>
    <row r="102" spans="1:30">
      <c r="A102" s="1">
        <v>10010019</v>
      </c>
      <c r="B102" s="8" t="s">
        <v>789</v>
      </c>
      <c r="C102" s="19" t="s">
        <v>480</v>
      </c>
      <c r="D102" s="1">
        <v>2</v>
      </c>
      <c r="E102" s="2">
        <v>1</v>
      </c>
      <c r="F102" s="7">
        <v>8</v>
      </c>
      <c r="G102" s="7" t="s">
        <v>538</v>
      </c>
      <c r="H102" s="7">
        <v>2</v>
      </c>
      <c r="I102" s="9" t="s">
        <v>263</v>
      </c>
      <c r="J102" s="9">
        <v>2</v>
      </c>
      <c r="K102" s="9" t="s">
        <v>103</v>
      </c>
      <c r="L102" s="9">
        <v>6</v>
      </c>
      <c r="M102" s="3"/>
      <c r="N102" s="7"/>
      <c r="O102" s="7">
        <v>1</v>
      </c>
      <c r="P102" s="7">
        <v>0</v>
      </c>
      <c r="Q102" s="7">
        <v>0</v>
      </c>
      <c r="R102" s="7">
        <v>0</v>
      </c>
      <c r="S102" s="7">
        <v>0</v>
      </c>
      <c r="T102" s="9">
        <v>7600</v>
      </c>
      <c r="U102" s="10"/>
      <c r="V102" s="10"/>
      <c r="W102" s="8">
        <f>ROUND(W101*2.5,0)</f>
        <v>80</v>
      </c>
      <c r="X102" s="1">
        <f t="shared" si="19"/>
        <v>960</v>
      </c>
      <c r="Y102" s="10">
        <v>100</v>
      </c>
      <c r="Z102" s="7">
        <v>6000</v>
      </c>
      <c r="AA102" s="7"/>
      <c r="AB102" s="10"/>
      <c r="AC102" s="7" t="s">
        <v>166</v>
      </c>
      <c r="AD102" s="7"/>
    </row>
    <row r="103" spans="1:30">
      <c r="A103" s="1">
        <v>10010019</v>
      </c>
      <c r="B103" s="8" t="s">
        <v>789</v>
      </c>
      <c r="C103" s="19" t="s">
        <v>480</v>
      </c>
      <c r="D103" s="1">
        <v>3</v>
      </c>
      <c r="E103" s="2">
        <v>1</v>
      </c>
      <c r="F103" s="7">
        <v>12</v>
      </c>
      <c r="G103" s="7" t="s">
        <v>538</v>
      </c>
      <c r="H103" s="7">
        <v>2</v>
      </c>
      <c r="I103" s="9" t="s">
        <v>580</v>
      </c>
      <c r="J103" s="9">
        <v>2</v>
      </c>
      <c r="K103" s="9" t="s">
        <v>86</v>
      </c>
      <c r="L103" s="9">
        <v>8</v>
      </c>
      <c r="M103" s="3"/>
      <c r="N103" s="7"/>
      <c r="O103" s="7">
        <v>1</v>
      </c>
      <c r="P103" s="7">
        <v>0</v>
      </c>
      <c r="Q103" s="7">
        <v>0</v>
      </c>
      <c r="R103" s="7">
        <v>0</v>
      </c>
      <c r="S103" s="7">
        <v>0</v>
      </c>
      <c r="T103" s="9">
        <f>MROUND(ROUND(T102*2.4,0)*(100+10%*P103)%,30)</f>
        <v>18240</v>
      </c>
      <c r="U103" s="10"/>
      <c r="V103" s="10"/>
      <c r="W103" s="8">
        <f t="shared" ref="W103:W105" si="26">ROUND(W102*2.5,0)</f>
        <v>200</v>
      </c>
      <c r="X103" s="1">
        <f t="shared" si="19"/>
        <v>2400</v>
      </c>
      <c r="Y103" s="10">
        <v>100</v>
      </c>
      <c r="Z103" s="7">
        <v>15000</v>
      </c>
      <c r="AA103" s="7"/>
      <c r="AB103" s="10"/>
      <c r="AC103" s="7" t="s">
        <v>166</v>
      </c>
      <c r="AD103" s="7"/>
    </row>
    <row r="104" spans="1:30">
      <c r="A104" s="1">
        <v>10010019</v>
      </c>
      <c r="B104" s="8" t="s">
        <v>789</v>
      </c>
      <c r="C104" s="19" t="s">
        <v>480</v>
      </c>
      <c r="D104" s="1">
        <v>4</v>
      </c>
      <c r="E104" s="2">
        <v>1</v>
      </c>
      <c r="F104" s="7">
        <v>15</v>
      </c>
      <c r="G104" s="7" t="s">
        <v>538</v>
      </c>
      <c r="H104" s="7">
        <v>2</v>
      </c>
      <c r="I104" s="9" t="s">
        <v>580</v>
      </c>
      <c r="J104" s="9">
        <v>2</v>
      </c>
      <c r="K104" s="9" t="s">
        <v>106</v>
      </c>
      <c r="L104" s="9">
        <v>11</v>
      </c>
      <c r="M104" s="3"/>
      <c r="N104" s="7"/>
      <c r="O104" s="7">
        <v>1</v>
      </c>
      <c r="P104" s="7">
        <v>0</v>
      </c>
      <c r="Q104" s="7">
        <v>0</v>
      </c>
      <c r="R104" s="7">
        <v>0</v>
      </c>
      <c r="S104" s="7">
        <v>0</v>
      </c>
      <c r="T104" s="9">
        <f t="shared" ref="T104" si="27">MROUND(ROUND(T103*3,0)*(100+10%*P104)%,30)</f>
        <v>54720</v>
      </c>
      <c r="U104" s="10"/>
      <c r="V104" s="10"/>
      <c r="W104" s="8">
        <f t="shared" si="26"/>
        <v>500</v>
      </c>
      <c r="X104" s="1">
        <f t="shared" si="19"/>
        <v>6000</v>
      </c>
      <c r="Y104" s="10">
        <v>100</v>
      </c>
      <c r="Z104" s="7">
        <f>MROUND(ROUND(Z103*2.4,0)*(100+10%*S104)%,30)</f>
        <v>36000</v>
      </c>
      <c r="AA104" s="7"/>
      <c r="AB104" s="10"/>
      <c r="AC104" s="7" t="s">
        <v>166</v>
      </c>
      <c r="AD104" s="7"/>
    </row>
    <row r="105" spans="1:30">
      <c r="A105" s="1">
        <v>10010019</v>
      </c>
      <c r="B105" s="8" t="s">
        <v>789</v>
      </c>
      <c r="C105" s="19" t="s">
        <v>480</v>
      </c>
      <c r="D105" s="1">
        <v>5</v>
      </c>
      <c r="E105" s="2">
        <v>1</v>
      </c>
      <c r="F105" s="7">
        <v>20</v>
      </c>
      <c r="G105" s="7" t="s">
        <v>538</v>
      </c>
      <c r="H105" s="7">
        <v>2</v>
      </c>
      <c r="I105" s="9" t="s">
        <v>580</v>
      </c>
      <c r="J105" s="9">
        <v>2</v>
      </c>
      <c r="K105" s="9" t="s">
        <v>156</v>
      </c>
      <c r="L105" s="9">
        <v>13</v>
      </c>
      <c r="M105" s="3"/>
      <c r="N105" s="7"/>
      <c r="O105" s="7">
        <v>1</v>
      </c>
      <c r="P105" s="7">
        <v>0</v>
      </c>
      <c r="Q105" s="7">
        <v>0</v>
      </c>
      <c r="R105" s="7">
        <v>0</v>
      </c>
      <c r="S105" s="7">
        <v>0</v>
      </c>
      <c r="T105" s="9">
        <f>MROUND(ROUND(T104*2.7,0)*(100+10%*P105)%,30)</f>
        <v>147750</v>
      </c>
      <c r="U105" s="10"/>
      <c r="V105" s="10"/>
      <c r="W105" s="8">
        <f t="shared" si="26"/>
        <v>1250</v>
      </c>
      <c r="X105" s="1">
        <f t="shared" si="19"/>
        <v>15000</v>
      </c>
      <c r="Y105" s="10">
        <v>100</v>
      </c>
      <c r="Z105" s="7">
        <f>MROUND(ROUND(Z104*3,0)*(100+10%*S105)%,30)</f>
        <v>108000</v>
      </c>
      <c r="AA105" s="7"/>
      <c r="AB105" s="10"/>
      <c r="AC105" s="7" t="s">
        <v>166</v>
      </c>
      <c r="AD105" s="7"/>
    </row>
    <row r="106" spans="1:30">
      <c r="A106" s="1">
        <v>10010020</v>
      </c>
      <c r="B106" s="8" t="s">
        <v>790</v>
      </c>
      <c r="C106" s="19" t="s">
        <v>481</v>
      </c>
      <c r="D106" s="1">
        <v>1</v>
      </c>
      <c r="E106" s="2">
        <v>1</v>
      </c>
      <c r="F106" s="7">
        <v>10</v>
      </c>
      <c r="G106" s="7" t="s">
        <v>538</v>
      </c>
      <c r="H106" s="7">
        <v>2</v>
      </c>
      <c r="I106" s="9" t="s">
        <v>581</v>
      </c>
      <c r="J106" s="9">
        <v>2</v>
      </c>
      <c r="K106" s="9" t="s">
        <v>84</v>
      </c>
      <c r="L106" s="9">
        <v>5</v>
      </c>
      <c r="M106" s="3"/>
      <c r="N106" s="7"/>
      <c r="O106" s="7">
        <v>1</v>
      </c>
      <c r="P106" s="7">
        <v>0</v>
      </c>
      <c r="Q106" s="7">
        <v>0</v>
      </c>
      <c r="R106" s="7">
        <v>0</v>
      </c>
      <c r="S106" s="7">
        <v>0</v>
      </c>
      <c r="T106" s="9">
        <v>3000</v>
      </c>
      <c r="U106" s="10"/>
      <c r="V106" s="10"/>
      <c r="W106" s="8">
        <v>60</v>
      </c>
      <c r="X106" s="1">
        <f t="shared" si="19"/>
        <v>720</v>
      </c>
      <c r="Y106" s="10">
        <v>100</v>
      </c>
      <c r="Z106" s="7">
        <v>2800</v>
      </c>
      <c r="AA106" s="7"/>
      <c r="AB106" s="10"/>
      <c r="AC106" s="7" t="s">
        <v>266</v>
      </c>
      <c r="AD106" s="7"/>
    </row>
    <row r="107" spans="1:30">
      <c r="A107" s="1">
        <v>10010020</v>
      </c>
      <c r="B107" s="8" t="s">
        <v>790</v>
      </c>
      <c r="C107" s="19" t="s">
        <v>481</v>
      </c>
      <c r="D107" s="1">
        <v>2</v>
      </c>
      <c r="E107" s="2">
        <v>1</v>
      </c>
      <c r="F107" s="7">
        <v>12</v>
      </c>
      <c r="G107" s="7" t="s">
        <v>538</v>
      </c>
      <c r="H107" s="7">
        <v>2</v>
      </c>
      <c r="I107" s="9" t="s">
        <v>581</v>
      </c>
      <c r="J107" s="9">
        <v>2</v>
      </c>
      <c r="K107" s="9" t="s">
        <v>103</v>
      </c>
      <c r="L107" s="9">
        <v>6</v>
      </c>
      <c r="M107" s="3"/>
      <c r="N107" s="7"/>
      <c r="O107" s="7">
        <v>1</v>
      </c>
      <c r="P107" s="7">
        <v>0</v>
      </c>
      <c r="Q107" s="7">
        <v>0</v>
      </c>
      <c r="R107" s="7">
        <v>0</v>
      </c>
      <c r="S107" s="7">
        <v>0</v>
      </c>
      <c r="T107" s="9">
        <v>7600</v>
      </c>
      <c r="U107" s="10"/>
      <c r="V107" s="10"/>
      <c r="W107" s="8">
        <f>ROUND(W106*2.5,0)</f>
        <v>150</v>
      </c>
      <c r="X107" s="1">
        <f t="shared" si="19"/>
        <v>1800</v>
      </c>
      <c r="Y107" s="10">
        <v>100</v>
      </c>
      <c r="Z107" s="7">
        <v>7200</v>
      </c>
      <c r="AA107" s="7"/>
      <c r="AB107" s="10"/>
      <c r="AC107" s="7" t="s">
        <v>266</v>
      </c>
      <c r="AD107" s="7"/>
    </row>
    <row r="108" spans="1:30">
      <c r="A108" s="1">
        <v>10010020</v>
      </c>
      <c r="B108" s="8" t="s">
        <v>790</v>
      </c>
      <c r="C108" s="19" t="s">
        <v>481</v>
      </c>
      <c r="D108" s="1">
        <v>3</v>
      </c>
      <c r="E108" s="2">
        <v>1</v>
      </c>
      <c r="F108" s="7">
        <v>15</v>
      </c>
      <c r="G108" s="7" t="s">
        <v>538</v>
      </c>
      <c r="H108" s="7">
        <v>2</v>
      </c>
      <c r="I108" s="9" t="s">
        <v>581</v>
      </c>
      <c r="J108" s="9">
        <v>2</v>
      </c>
      <c r="K108" s="9" t="s">
        <v>127</v>
      </c>
      <c r="L108" s="9">
        <v>9</v>
      </c>
      <c r="M108" s="3"/>
      <c r="N108" s="7"/>
      <c r="O108" s="7">
        <v>1</v>
      </c>
      <c r="P108" s="7">
        <v>0</v>
      </c>
      <c r="Q108" s="7">
        <v>0</v>
      </c>
      <c r="R108" s="7">
        <v>0</v>
      </c>
      <c r="S108" s="7">
        <v>0</v>
      </c>
      <c r="T108" s="9">
        <f>MROUND(ROUND(T107*2.5,0)*(100+10%*P108)%,30)</f>
        <v>18990</v>
      </c>
      <c r="U108" s="10"/>
      <c r="V108" s="10"/>
      <c r="W108" s="8">
        <f t="shared" ref="W108:W110" si="28">ROUND(W107*2.5,0)</f>
        <v>375</v>
      </c>
      <c r="X108" s="1">
        <f t="shared" si="19"/>
        <v>4500</v>
      </c>
      <c r="Y108" s="10">
        <v>100</v>
      </c>
      <c r="Z108" s="7">
        <v>18000</v>
      </c>
      <c r="AA108" s="7"/>
      <c r="AB108" s="10"/>
      <c r="AC108" s="7" t="s">
        <v>266</v>
      </c>
      <c r="AD108" s="7"/>
    </row>
    <row r="109" spans="1:30">
      <c r="A109" s="1">
        <v>10010020</v>
      </c>
      <c r="B109" s="8" t="s">
        <v>790</v>
      </c>
      <c r="C109" s="19" t="s">
        <v>481</v>
      </c>
      <c r="D109" s="1">
        <v>4</v>
      </c>
      <c r="E109" s="2">
        <v>1</v>
      </c>
      <c r="F109" s="7">
        <v>18</v>
      </c>
      <c r="G109" s="7" t="s">
        <v>538</v>
      </c>
      <c r="H109" s="7">
        <v>2</v>
      </c>
      <c r="I109" s="9" t="s">
        <v>582</v>
      </c>
      <c r="J109" s="9">
        <v>2</v>
      </c>
      <c r="K109" s="9" t="s">
        <v>88</v>
      </c>
      <c r="L109" s="9">
        <v>10</v>
      </c>
      <c r="M109" s="3"/>
      <c r="N109" s="7"/>
      <c r="O109" s="7">
        <v>1</v>
      </c>
      <c r="P109" s="7">
        <v>0</v>
      </c>
      <c r="Q109" s="7">
        <v>0</v>
      </c>
      <c r="R109" s="7">
        <v>0</v>
      </c>
      <c r="S109" s="7">
        <v>0</v>
      </c>
      <c r="T109" s="9">
        <f t="shared" ref="T109:T110" si="29">MROUND(ROUND(T108*2.5,0)*(100+10%*P109)%,30)</f>
        <v>47490</v>
      </c>
      <c r="U109" s="10"/>
      <c r="V109" s="10"/>
      <c r="W109" s="8">
        <f t="shared" si="28"/>
        <v>938</v>
      </c>
      <c r="X109" s="1">
        <f t="shared" si="19"/>
        <v>11256</v>
      </c>
      <c r="Y109" s="10">
        <v>100</v>
      </c>
      <c r="Z109" s="7">
        <f>MROUND(ROUND(Z108*2.5,0)*(100+10%*S109)%,30)</f>
        <v>45000</v>
      </c>
      <c r="AA109" s="7"/>
      <c r="AB109" s="10"/>
      <c r="AC109" s="7" t="s">
        <v>266</v>
      </c>
      <c r="AD109" s="7"/>
    </row>
    <row r="110" spans="1:30">
      <c r="A110" s="1">
        <v>10010020</v>
      </c>
      <c r="B110" s="8" t="s">
        <v>790</v>
      </c>
      <c r="C110" s="19" t="s">
        <v>481</v>
      </c>
      <c r="D110" s="1">
        <v>5</v>
      </c>
      <c r="E110" s="2">
        <v>1</v>
      </c>
      <c r="F110" s="7">
        <v>21</v>
      </c>
      <c r="G110" s="7" t="s">
        <v>538</v>
      </c>
      <c r="H110" s="7">
        <v>2</v>
      </c>
      <c r="I110" s="9" t="s">
        <v>581</v>
      </c>
      <c r="J110" s="9">
        <v>2</v>
      </c>
      <c r="K110" s="9" t="s">
        <v>156</v>
      </c>
      <c r="L110" s="9">
        <v>13</v>
      </c>
      <c r="M110" s="3"/>
      <c r="N110" s="7"/>
      <c r="O110" s="7">
        <v>1</v>
      </c>
      <c r="P110" s="7">
        <v>0</v>
      </c>
      <c r="Q110" s="7">
        <v>0</v>
      </c>
      <c r="R110" s="7">
        <v>0</v>
      </c>
      <c r="S110" s="7">
        <v>0</v>
      </c>
      <c r="T110" s="9">
        <f t="shared" si="29"/>
        <v>118740</v>
      </c>
      <c r="U110" s="10"/>
      <c r="V110" s="10"/>
      <c r="W110" s="8">
        <f t="shared" si="28"/>
        <v>2345</v>
      </c>
      <c r="X110" s="1">
        <f t="shared" si="19"/>
        <v>28140</v>
      </c>
      <c r="Y110" s="10">
        <v>100</v>
      </c>
      <c r="Z110" s="7">
        <f>MROUND(ROUND(Z109*2.5,0)*(100+10%*S110)%,30)</f>
        <v>112500</v>
      </c>
      <c r="AA110" s="7"/>
      <c r="AB110" s="10"/>
      <c r="AC110" s="7" t="s">
        <v>266</v>
      </c>
      <c r="AD110" s="7"/>
    </row>
    <row r="111" spans="1:30">
      <c r="A111" s="1">
        <v>10010021</v>
      </c>
      <c r="B111" s="8" t="s">
        <v>791</v>
      </c>
      <c r="C111" s="19" t="s">
        <v>482</v>
      </c>
      <c r="D111" s="1">
        <v>1</v>
      </c>
      <c r="E111" s="2">
        <v>1</v>
      </c>
      <c r="F111" s="7">
        <v>10</v>
      </c>
      <c r="G111" s="7" t="s">
        <v>538</v>
      </c>
      <c r="H111" s="7">
        <v>2</v>
      </c>
      <c r="I111" s="9" t="s">
        <v>583</v>
      </c>
      <c r="J111" s="9">
        <v>2</v>
      </c>
      <c r="K111" s="9" t="s">
        <v>79</v>
      </c>
      <c r="L111" s="9">
        <v>2</v>
      </c>
      <c r="M111" s="3"/>
      <c r="N111" s="7"/>
      <c r="O111" s="7">
        <v>1</v>
      </c>
      <c r="P111" s="7">
        <v>0</v>
      </c>
      <c r="Q111" s="7">
        <v>0</v>
      </c>
      <c r="R111" s="7">
        <v>0</v>
      </c>
      <c r="S111" s="7">
        <v>0</v>
      </c>
      <c r="T111" s="9">
        <v>800</v>
      </c>
      <c r="U111" s="10"/>
      <c r="V111" s="10"/>
      <c r="W111" s="8">
        <v>28</v>
      </c>
      <c r="X111" s="1">
        <f t="shared" si="19"/>
        <v>336</v>
      </c>
      <c r="Y111" s="10">
        <v>100</v>
      </c>
      <c r="Z111" s="7">
        <v>750</v>
      </c>
      <c r="AA111" s="7"/>
      <c r="AB111" s="10"/>
      <c r="AC111" s="7" t="s">
        <v>273</v>
      </c>
      <c r="AD111" s="7"/>
    </row>
    <row r="112" spans="1:30">
      <c r="A112" s="1">
        <v>10010021</v>
      </c>
      <c r="B112" s="8" t="s">
        <v>791</v>
      </c>
      <c r="C112" s="19" t="s">
        <v>482</v>
      </c>
      <c r="D112" s="1">
        <v>2</v>
      </c>
      <c r="E112" s="2">
        <v>1</v>
      </c>
      <c r="F112" s="7">
        <v>13</v>
      </c>
      <c r="G112" s="7" t="s">
        <v>538</v>
      </c>
      <c r="H112" s="7">
        <v>2</v>
      </c>
      <c r="I112" s="9" t="s">
        <v>583</v>
      </c>
      <c r="J112" s="9">
        <v>2</v>
      </c>
      <c r="K112" s="9" t="s">
        <v>84</v>
      </c>
      <c r="L112" s="9">
        <v>5</v>
      </c>
      <c r="M112" s="3"/>
      <c r="N112" s="7"/>
      <c r="O112" s="7">
        <v>1</v>
      </c>
      <c r="P112" s="7">
        <v>0</v>
      </c>
      <c r="Q112" s="7">
        <v>0</v>
      </c>
      <c r="R112" s="7">
        <v>0</v>
      </c>
      <c r="S112" s="7">
        <v>0</v>
      </c>
      <c r="T112" s="9">
        <v>3100</v>
      </c>
      <c r="U112" s="10"/>
      <c r="V112" s="10"/>
      <c r="W112" s="8">
        <f>ROUND(W111*2.5,0)</f>
        <v>70</v>
      </c>
      <c r="X112" s="1">
        <f t="shared" si="19"/>
        <v>840</v>
      </c>
      <c r="Y112" s="10">
        <v>100</v>
      </c>
      <c r="Z112" s="7">
        <v>3300</v>
      </c>
      <c r="AA112" s="7"/>
      <c r="AB112" s="10"/>
      <c r="AC112" s="7" t="s">
        <v>273</v>
      </c>
      <c r="AD112" s="7"/>
    </row>
    <row r="113" spans="1:30">
      <c r="A113" s="1">
        <v>10010021</v>
      </c>
      <c r="B113" s="8" t="s">
        <v>791</v>
      </c>
      <c r="C113" s="19" t="s">
        <v>482</v>
      </c>
      <c r="D113" s="1">
        <v>3</v>
      </c>
      <c r="E113" s="2">
        <v>1</v>
      </c>
      <c r="F113" s="7">
        <v>15</v>
      </c>
      <c r="G113" s="7" t="s">
        <v>538</v>
      </c>
      <c r="H113" s="7">
        <v>2</v>
      </c>
      <c r="I113" s="9" t="s">
        <v>272</v>
      </c>
      <c r="J113" s="9">
        <v>2</v>
      </c>
      <c r="K113" s="9" t="s">
        <v>122</v>
      </c>
      <c r="L113" s="9">
        <v>7</v>
      </c>
      <c r="M113" s="3"/>
      <c r="N113" s="7"/>
      <c r="O113" s="7">
        <v>1</v>
      </c>
      <c r="P113" s="7">
        <v>0</v>
      </c>
      <c r="Q113" s="7">
        <v>0</v>
      </c>
      <c r="R113" s="7">
        <v>0</v>
      </c>
      <c r="S113" s="7">
        <v>0</v>
      </c>
      <c r="T113" s="9">
        <f>MROUND(ROUND(T112*2.5,0)*(100+10%*P113)%,30)</f>
        <v>7740</v>
      </c>
      <c r="U113" s="10"/>
      <c r="V113" s="10"/>
      <c r="W113" s="8">
        <f t="shared" ref="W113:W115" si="30">ROUND(W112*2.5,0)</f>
        <v>175</v>
      </c>
      <c r="X113" s="1">
        <f t="shared" si="19"/>
        <v>2100</v>
      </c>
      <c r="Y113" s="10">
        <v>100</v>
      </c>
      <c r="Z113" s="7">
        <v>9000</v>
      </c>
      <c r="AA113" s="7"/>
      <c r="AB113" s="10"/>
      <c r="AC113" s="7" t="s">
        <v>273</v>
      </c>
      <c r="AD113" s="7"/>
    </row>
    <row r="114" spans="1:30">
      <c r="A114" s="1">
        <v>10010021</v>
      </c>
      <c r="B114" s="8" t="s">
        <v>791</v>
      </c>
      <c r="C114" s="19" t="s">
        <v>482</v>
      </c>
      <c r="D114" s="1">
        <v>4</v>
      </c>
      <c r="E114" s="2">
        <v>1</v>
      </c>
      <c r="F114" s="7">
        <v>19</v>
      </c>
      <c r="G114" s="7" t="s">
        <v>538</v>
      </c>
      <c r="H114" s="7">
        <v>2</v>
      </c>
      <c r="I114" s="9" t="s">
        <v>583</v>
      </c>
      <c r="J114" s="9">
        <v>2</v>
      </c>
      <c r="K114" s="9" t="s">
        <v>127</v>
      </c>
      <c r="L114" s="9">
        <v>9</v>
      </c>
      <c r="M114" s="3"/>
      <c r="N114" s="7"/>
      <c r="O114" s="7">
        <v>1</v>
      </c>
      <c r="P114" s="7">
        <v>0</v>
      </c>
      <c r="Q114" s="7">
        <v>0</v>
      </c>
      <c r="R114" s="7">
        <v>0</v>
      </c>
      <c r="S114" s="7">
        <v>0</v>
      </c>
      <c r="T114" s="9">
        <f t="shared" ref="T114:T115" si="31">MROUND(ROUND(T113*2.5,0)*(100+10%*P114)%,30)</f>
        <v>19350</v>
      </c>
      <c r="U114" s="10"/>
      <c r="V114" s="10"/>
      <c r="W114" s="8">
        <f t="shared" si="30"/>
        <v>438</v>
      </c>
      <c r="X114" s="1">
        <f t="shared" si="19"/>
        <v>5256</v>
      </c>
      <c r="Y114" s="10">
        <v>100</v>
      </c>
      <c r="Z114" s="7">
        <f>MROUND(ROUND(Z113*2.5,0)*(100+10%*S114)%,30)</f>
        <v>22500</v>
      </c>
      <c r="AA114" s="7"/>
      <c r="AB114" s="10"/>
      <c r="AC114" s="7" t="s">
        <v>273</v>
      </c>
      <c r="AD114" s="7"/>
    </row>
    <row r="115" spans="1:30">
      <c r="A115" s="1">
        <v>10010021</v>
      </c>
      <c r="B115" s="8" t="s">
        <v>791</v>
      </c>
      <c r="C115" s="19" t="s">
        <v>482</v>
      </c>
      <c r="D115" s="1">
        <v>5</v>
      </c>
      <c r="E115" s="2">
        <v>1</v>
      </c>
      <c r="F115" s="7">
        <v>25</v>
      </c>
      <c r="G115" s="7" t="s">
        <v>538</v>
      </c>
      <c r="H115" s="7">
        <v>2</v>
      </c>
      <c r="I115" s="9" t="s">
        <v>583</v>
      </c>
      <c r="J115" s="9">
        <v>2</v>
      </c>
      <c r="K115" s="9" t="s">
        <v>88</v>
      </c>
      <c r="L115" s="9">
        <v>10</v>
      </c>
      <c r="M115" s="3"/>
      <c r="N115" s="7"/>
      <c r="O115" s="7">
        <v>1</v>
      </c>
      <c r="P115" s="7">
        <v>0</v>
      </c>
      <c r="Q115" s="7">
        <v>0</v>
      </c>
      <c r="R115" s="7">
        <v>0</v>
      </c>
      <c r="S115" s="7">
        <v>0</v>
      </c>
      <c r="T115" s="9">
        <f t="shared" si="31"/>
        <v>48390</v>
      </c>
      <c r="U115" s="10"/>
      <c r="V115" s="10"/>
      <c r="W115" s="8">
        <f t="shared" si="30"/>
        <v>1095</v>
      </c>
      <c r="X115" s="1">
        <f t="shared" si="19"/>
        <v>13140</v>
      </c>
      <c r="Y115" s="10">
        <v>100</v>
      </c>
      <c r="Z115" s="7">
        <f>MROUND(ROUND(Z114*2.5,0)*(100+10%*S115)%,30)</f>
        <v>56250</v>
      </c>
      <c r="AA115" s="7"/>
      <c r="AB115" s="10"/>
      <c r="AC115" s="7" t="s">
        <v>273</v>
      </c>
      <c r="AD115" s="7"/>
    </row>
    <row r="116" spans="1:30">
      <c r="A116" s="1">
        <v>10010022</v>
      </c>
      <c r="B116" s="8" t="s">
        <v>792</v>
      </c>
      <c r="C116" s="19" t="s">
        <v>483</v>
      </c>
      <c r="D116" s="1">
        <v>1</v>
      </c>
      <c r="E116" s="2">
        <v>1</v>
      </c>
      <c r="F116" s="7">
        <v>9</v>
      </c>
      <c r="G116" s="7" t="s">
        <v>538</v>
      </c>
      <c r="H116" s="7">
        <v>2</v>
      </c>
      <c r="I116" s="9" t="s">
        <v>584</v>
      </c>
      <c r="J116" s="9">
        <v>2</v>
      </c>
      <c r="K116" s="9" t="s">
        <v>82</v>
      </c>
      <c r="L116" s="9">
        <v>4</v>
      </c>
      <c r="M116" s="3"/>
      <c r="N116" s="7"/>
      <c r="O116" s="7">
        <v>1</v>
      </c>
      <c r="P116" s="7">
        <v>0</v>
      </c>
      <c r="Q116" s="7">
        <v>0</v>
      </c>
      <c r="R116" s="7">
        <v>0</v>
      </c>
      <c r="S116" s="7">
        <v>0</v>
      </c>
      <c r="T116" s="9">
        <v>2400</v>
      </c>
      <c r="U116" s="10"/>
      <c r="V116" s="10"/>
      <c r="W116" s="8">
        <v>40</v>
      </c>
      <c r="X116" s="1">
        <f t="shared" si="19"/>
        <v>480</v>
      </c>
      <c r="Y116" s="10">
        <v>100</v>
      </c>
      <c r="Z116" s="7">
        <v>2100</v>
      </c>
      <c r="AA116" s="7"/>
      <c r="AB116" s="10"/>
      <c r="AC116" s="7" t="s">
        <v>280</v>
      </c>
      <c r="AD116" s="7"/>
    </row>
    <row r="117" spans="1:30">
      <c r="A117" s="1">
        <v>10010022</v>
      </c>
      <c r="B117" s="8" t="s">
        <v>792</v>
      </c>
      <c r="C117" s="19" t="s">
        <v>483</v>
      </c>
      <c r="D117" s="1">
        <v>2</v>
      </c>
      <c r="E117" s="2">
        <v>1</v>
      </c>
      <c r="F117" s="7">
        <v>13</v>
      </c>
      <c r="G117" s="7" t="s">
        <v>538</v>
      </c>
      <c r="H117" s="7">
        <v>2</v>
      </c>
      <c r="I117" s="9" t="s">
        <v>279</v>
      </c>
      <c r="J117" s="9">
        <v>2</v>
      </c>
      <c r="K117" s="9" t="s">
        <v>84</v>
      </c>
      <c r="L117" s="9">
        <v>5</v>
      </c>
      <c r="M117" s="3"/>
      <c r="N117" s="7"/>
      <c r="O117" s="7">
        <v>1</v>
      </c>
      <c r="P117" s="7">
        <v>0</v>
      </c>
      <c r="Q117" s="7">
        <v>0</v>
      </c>
      <c r="R117" s="7">
        <v>0</v>
      </c>
      <c r="S117" s="7">
        <v>0</v>
      </c>
      <c r="T117" s="9">
        <v>3180</v>
      </c>
      <c r="U117" s="10"/>
      <c r="V117" s="10"/>
      <c r="W117" s="8">
        <f>ROUND(W116*2.5,0)</f>
        <v>100</v>
      </c>
      <c r="X117" s="1">
        <f t="shared" si="19"/>
        <v>1200</v>
      </c>
      <c r="Y117" s="10">
        <v>100</v>
      </c>
      <c r="Z117" s="7">
        <v>3000</v>
      </c>
      <c r="AA117" s="7"/>
      <c r="AB117" s="10"/>
      <c r="AC117" s="7" t="s">
        <v>280</v>
      </c>
      <c r="AD117" s="7"/>
    </row>
    <row r="118" spans="1:30">
      <c r="A118" s="1">
        <v>10010022</v>
      </c>
      <c r="B118" s="8" t="s">
        <v>792</v>
      </c>
      <c r="C118" s="19" t="s">
        <v>483</v>
      </c>
      <c r="D118" s="1">
        <v>3</v>
      </c>
      <c r="E118" s="2">
        <v>1</v>
      </c>
      <c r="F118" s="7">
        <v>16</v>
      </c>
      <c r="G118" s="7" t="s">
        <v>538</v>
      </c>
      <c r="H118" s="7">
        <v>2</v>
      </c>
      <c r="I118" s="9" t="s">
        <v>584</v>
      </c>
      <c r="J118" s="9">
        <v>2</v>
      </c>
      <c r="K118" s="9" t="s">
        <v>122</v>
      </c>
      <c r="L118" s="9">
        <v>7</v>
      </c>
      <c r="M118" s="3"/>
      <c r="N118" s="7"/>
      <c r="O118" s="7">
        <v>1</v>
      </c>
      <c r="P118" s="7">
        <v>0</v>
      </c>
      <c r="Q118" s="7">
        <v>0</v>
      </c>
      <c r="R118" s="7">
        <v>0</v>
      </c>
      <c r="S118" s="7">
        <v>0</v>
      </c>
      <c r="T118" s="9">
        <f>MROUND(ROUND(T117*2.5,0)*(100+10%*P118)%,30)</f>
        <v>7950</v>
      </c>
      <c r="U118" s="10"/>
      <c r="V118" s="10"/>
      <c r="W118" s="8">
        <f t="shared" ref="W118:W120" si="32">ROUND(W117*2.5,0)</f>
        <v>250</v>
      </c>
      <c r="X118" s="1">
        <f t="shared" si="19"/>
        <v>3000</v>
      </c>
      <c r="Y118" s="10">
        <v>100</v>
      </c>
      <c r="Z118" s="7">
        <v>7800</v>
      </c>
      <c r="AA118" s="7"/>
      <c r="AB118" s="10"/>
      <c r="AC118" s="7" t="s">
        <v>280</v>
      </c>
      <c r="AD118" s="7"/>
    </row>
    <row r="119" spans="1:30">
      <c r="A119" s="1">
        <v>10010022</v>
      </c>
      <c r="B119" s="8" t="s">
        <v>792</v>
      </c>
      <c r="C119" s="19" t="s">
        <v>483</v>
      </c>
      <c r="D119" s="1">
        <v>4</v>
      </c>
      <c r="E119" s="2">
        <v>1</v>
      </c>
      <c r="F119" s="7">
        <v>20</v>
      </c>
      <c r="G119" s="7" t="s">
        <v>538</v>
      </c>
      <c r="H119" s="7">
        <v>2</v>
      </c>
      <c r="I119" s="9" t="s">
        <v>584</v>
      </c>
      <c r="J119" s="9">
        <v>2</v>
      </c>
      <c r="K119" s="9" t="s">
        <v>127</v>
      </c>
      <c r="L119" s="9">
        <v>9</v>
      </c>
      <c r="M119" s="3"/>
      <c r="N119" s="7"/>
      <c r="O119" s="7">
        <v>1</v>
      </c>
      <c r="P119" s="7">
        <v>0</v>
      </c>
      <c r="Q119" s="7">
        <v>0</v>
      </c>
      <c r="R119" s="7">
        <v>0</v>
      </c>
      <c r="S119" s="7">
        <v>0</v>
      </c>
      <c r="T119" s="9">
        <f t="shared" ref="T119" si="33">MROUND(ROUND(T118*2.5,0)*(100+10%*P119)%,30)</f>
        <v>19890</v>
      </c>
      <c r="U119" s="10"/>
      <c r="V119" s="10"/>
      <c r="W119" s="8">
        <f t="shared" si="32"/>
        <v>625</v>
      </c>
      <c r="X119" s="1">
        <f t="shared" si="19"/>
        <v>7500</v>
      </c>
      <c r="Y119" s="10">
        <v>100</v>
      </c>
      <c r="Z119" s="7">
        <f>MROUND(ROUND(Z118*2.5,0)*(100+10%*S119)%,30)</f>
        <v>19500</v>
      </c>
      <c r="AA119" s="7"/>
      <c r="AB119" s="10"/>
      <c r="AC119" s="7" t="s">
        <v>280</v>
      </c>
      <c r="AD119" s="7"/>
    </row>
    <row r="120" spans="1:30">
      <c r="A120" s="1">
        <v>10010022</v>
      </c>
      <c r="B120" s="8" t="s">
        <v>792</v>
      </c>
      <c r="C120" s="19" t="s">
        <v>483</v>
      </c>
      <c r="D120" s="1">
        <v>5</v>
      </c>
      <c r="E120" s="2">
        <v>1</v>
      </c>
      <c r="F120" s="7">
        <v>24</v>
      </c>
      <c r="G120" s="7" t="s">
        <v>538</v>
      </c>
      <c r="H120" s="7">
        <v>2</v>
      </c>
      <c r="I120" s="9" t="s">
        <v>584</v>
      </c>
      <c r="J120" s="9">
        <v>2</v>
      </c>
      <c r="K120" s="9" t="s">
        <v>262</v>
      </c>
      <c r="L120" s="9">
        <v>14</v>
      </c>
      <c r="M120" s="3"/>
      <c r="N120" s="7"/>
      <c r="O120" s="7">
        <v>1</v>
      </c>
      <c r="P120" s="7">
        <v>0</v>
      </c>
      <c r="Q120" s="7">
        <v>0</v>
      </c>
      <c r="R120" s="7">
        <v>0</v>
      </c>
      <c r="S120" s="7">
        <v>0</v>
      </c>
      <c r="T120" s="9">
        <f>MROUND(ROUND(T119*6.3,0)*(100+10%*P120)%,30)</f>
        <v>125310</v>
      </c>
      <c r="U120" s="10"/>
      <c r="V120" s="10"/>
      <c r="W120" s="8">
        <f t="shared" si="32"/>
        <v>1563</v>
      </c>
      <c r="X120" s="1">
        <f t="shared" si="19"/>
        <v>18756</v>
      </c>
      <c r="Y120" s="10">
        <v>100</v>
      </c>
      <c r="Z120" s="7">
        <f>MROUND(ROUND(Z119*6,0)*(100+10%*S120)%,30)</f>
        <v>117000</v>
      </c>
      <c r="AA120" s="7"/>
      <c r="AB120" s="10"/>
      <c r="AC120" s="7" t="s">
        <v>280</v>
      </c>
      <c r="AD120" s="7"/>
    </row>
    <row r="121" spans="1:30">
      <c r="A121" s="1">
        <v>10010023</v>
      </c>
      <c r="B121" s="8" t="s">
        <v>793</v>
      </c>
      <c r="C121" s="19" t="s">
        <v>484</v>
      </c>
      <c r="D121" s="1">
        <v>1</v>
      </c>
      <c r="E121" s="2">
        <v>1</v>
      </c>
      <c r="F121" s="7">
        <v>5</v>
      </c>
      <c r="G121" s="7" t="s">
        <v>696</v>
      </c>
      <c r="H121" s="7">
        <v>2</v>
      </c>
      <c r="I121" s="9" t="s">
        <v>585</v>
      </c>
      <c r="J121" s="9">
        <v>8</v>
      </c>
      <c r="K121" s="9" t="s">
        <v>112</v>
      </c>
      <c r="L121" s="9">
        <v>1</v>
      </c>
      <c r="M121" s="3"/>
      <c r="N121" s="7"/>
      <c r="O121" s="7">
        <v>1</v>
      </c>
      <c r="P121" s="7">
        <v>0</v>
      </c>
      <c r="Q121" s="7">
        <v>0</v>
      </c>
      <c r="R121" s="7">
        <v>0</v>
      </c>
      <c r="S121" s="7">
        <v>0</v>
      </c>
      <c r="T121" s="9">
        <v>2000</v>
      </c>
      <c r="U121" s="10"/>
      <c r="V121" s="10"/>
      <c r="W121" s="8">
        <v>100</v>
      </c>
      <c r="X121" s="1">
        <f t="shared" si="19"/>
        <v>1200</v>
      </c>
      <c r="Y121" s="10">
        <v>100</v>
      </c>
      <c r="Z121" s="7">
        <v>1800</v>
      </c>
      <c r="AA121" s="7"/>
      <c r="AB121" s="10"/>
      <c r="AC121" s="7" t="s">
        <v>288</v>
      </c>
      <c r="AD121" s="7"/>
    </row>
    <row r="122" spans="1:30">
      <c r="A122" s="1">
        <v>10010023</v>
      </c>
      <c r="B122" s="8" t="s">
        <v>793</v>
      </c>
      <c r="C122" s="19" t="s">
        <v>484</v>
      </c>
      <c r="D122" s="1">
        <v>2</v>
      </c>
      <c r="E122" s="2">
        <v>1</v>
      </c>
      <c r="F122" s="7">
        <v>10</v>
      </c>
      <c r="G122" s="7" t="s">
        <v>696</v>
      </c>
      <c r="H122" s="7">
        <v>2</v>
      </c>
      <c r="I122" s="9" t="s">
        <v>585</v>
      </c>
      <c r="J122" s="9">
        <v>8</v>
      </c>
      <c r="K122" s="9" t="s">
        <v>103</v>
      </c>
      <c r="L122" s="9">
        <v>6</v>
      </c>
      <c r="M122" s="3"/>
      <c r="N122" s="7"/>
      <c r="O122" s="7">
        <v>1</v>
      </c>
      <c r="P122" s="7">
        <v>0</v>
      </c>
      <c r="Q122" s="7">
        <v>0</v>
      </c>
      <c r="R122" s="7">
        <v>0</v>
      </c>
      <c r="S122" s="7">
        <v>0</v>
      </c>
      <c r="T122" s="9">
        <v>8000</v>
      </c>
      <c r="U122" s="10"/>
      <c r="V122" s="10"/>
      <c r="W122" s="8">
        <f>ROUND(W121*2.5,0)</f>
        <v>250</v>
      </c>
      <c r="X122" s="1">
        <f t="shared" si="19"/>
        <v>3000</v>
      </c>
      <c r="Y122" s="10">
        <v>100</v>
      </c>
      <c r="Z122" s="7">
        <v>8100</v>
      </c>
      <c r="AA122" s="7"/>
      <c r="AB122" s="10"/>
      <c r="AC122" s="7" t="s">
        <v>288</v>
      </c>
      <c r="AD122" s="7"/>
    </row>
    <row r="123" spans="1:30">
      <c r="A123" s="1">
        <v>10010023</v>
      </c>
      <c r="B123" s="8" t="s">
        <v>793</v>
      </c>
      <c r="C123" s="19" t="s">
        <v>484</v>
      </c>
      <c r="D123" s="1">
        <v>3</v>
      </c>
      <c r="E123" s="2">
        <v>1</v>
      </c>
      <c r="F123" s="7">
        <v>15</v>
      </c>
      <c r="G123" s="7" t="s">
        <v>696</v>
      </c>
      <c r="H123" s="7">
        <v>2</v>
      </c>
      <c r="I123" s="9" t="s">
        <v>287</v>
      </c>
      <c r="J123" s="9">
        <v>8</v>
      </c>
      <c r="K123" s="9" t="s">
        <v>132</v>
      </c>
      <c r="L123" s="9">
        <v>12</v>
      </c>
      <c r="M123" s="3"/>
      <c r="N123" s="7"/>
      <c r="O123" s="7">
        <v>1</v>
      </c>
      <c r="P123" s="7">
        <v>0</v>
      </c>
      <c r="Q123" s="7">
        <v>0</v>
      </c>
      <c r="R123" s="7">
        <v>0</v>
      </c>
      <c r="S123" s="7">
        <v>0</v>
      </c>
      <c r="T123" s="9">
        <v>110000</v>
      </c>
      <c r="U123" s="10"/>
      <c r="V123" s="10"/>
      <c r="W123" s="8">
        <f t="shared" ref="W123" si="34">ROUND(W122*2.5,0)</f>
        <v>625</v>
      </c>
      <c r="X123" s="1">
        <f t="shared" si="19"/>
        <v>7500</v>
      </c>
      <c r="Y123" s="10">
        <v>100</v>
      </c>
      <c r="Z123" s="7">
        <v>120000</v>
      </c>
      <c r="AA123" s="7"/>
      <c r="AB123" s="10"/>
      <c r="AC123" s="7" t="s">
        <v>288</v>
      </c>
      <c r="AD123" s="7"/>
    </row>
    <row r="124" spans="1:30">
      <c r="A124" s="1">
        <v>10010024</v>
      </c>
      <c r="B124" s="8" t="s">
        <v>794</v>
      </c>
      <c r="C124" s="19" t="s">
        <v>485</v>
      </c>
      <c r="D124" s="1">
        <v>1</v>
      </c>
      <c r="E124" s="2">
        <v>1</v>
      </c>
      <c r="F124" s="7">
        <v>5</v>
      </c>
      <c r="G124" s="7" t="s">
        <v>538</v>
      </c>
      <c r="H124" s="7">
        <v>2</v>
      </c>
      <c r="I124" s="9" t="s">
        <v>586</v>
      </c>
      <c r="J124" s="9">
        <v>2</v>
      </c>
      <c r="K124" s="9" t="s">
        <v>79</v>
      </c>
      <c r="L124" s="9">
        <v>2</v>
      </c>
      <c r="M124" s="3"/>
      <c r="N124" s="7"/>
      <c r="O124" s="7">
        <v>1</v>
      </c>
      <c r="P124" s="7">
        <v>0</v>
      </c>
      <c r="Q124" s="7">
        <v>0</v>
      </c>
      <c r="R124" s="7">
        <v>0</v>
      </c>
      <c r="S124" s="7">
        <v>0</v>
      </c>
      <c r="T124" s="9">
        <v>720</v>
      </c>
      <c r="U124" s="10"/>
      <c r="V124" s="10"/>
      <c r="W124" s="8">
        <v>30</v>
      </c>
      <c r="X124" s="1">
        <f t="shared" si="19"/>
        <v>360</v>
      </c>
      <c r="Y124" s="10">
        <v>100</v>
      </c>
      <c r="Z124" s="7">
        <v>720</v>
      </c>
      <c r="AA124" s="7"/>
      <c r="AB124" s="10"/>
      <c r="AC124" s="7" t="s">
        <v>293</v>
      </c>
      <c r="AD124" s="7"/>
    </row>
    <row r="125" spans="1:30">
      <c r="A125" s="1">
        <v>10010024</v>
      </c>
      <c r="B125" s="8" t="s">
        <v>794</v>
      </c>
      <c r="C125" s="19" t="s">
        <v>485</v>
      </c>
      <c r="D125" s="1">
        <v>2</v>
      </c>
      <c r="E125" s="2">
        <v>1</v>
      </c>
      <c r="F125" s="7">
        <v>10</v>
      </c>
      <c r="G125" s="7" t="s">
        <v>538</v>
      </c>
      <c r="H125" s="7">
        <v>2</v>
      </c>
      <c r="I125" s="9" t="s">
        <v>292</v>
      </c>
      <c r="J125" s="9">
        <v>2</v>
      </c>
      <c r="K125" s="9" t="s">
        <v>84</v>
      </c>
      <c r="L125" s="9">
        <v>5</v>
      </c>
      <c r="M125" s="3"/>
      <c r="N125" s="7"/>
      <c r="O125" s="7">
        <v>1</v>
      </c>
      <c r="P125" s="7">
        <v>0</v>
      </c>
      <c r="Q125" s="7">
        <v>0</v>
      </c>
      <c r="R125" s="7">
        <v>0</v>
      </c>
      <c r="S125" s="7">
        <v>0</v>
      </c>
      <c r="T125" s="9">
        <v>2970</v>
      </c>
      <c r="U125" s="10"/>
      <c r="V125" s="10"/>
      <c r="W125" s="8">
        <f>ROUND(W124*2.5,0)</f>
        <v>75</v>
      </c>
      <c r="X125" s="1">
        <f t="shared" si="19"/>
        <v>900</v>
      </c>
      <c r="Y125" s="10">
        <v>100</v>
      </c>
      <c r="Z125" s="7">
        <v>3000</v>
      </c>
      <c r="AA125" s="7"/>
      <c r="AB125" s="10"/>
      <c r="AC125" s="7" t="s">
        <v>293</v>
      </c>
      <c r="AD125" s="7"/>
    </row>
    <row r="126" spans="1:30">
      <c r="A126" s="1">
        <v>10010024</v>
      </c>
      <c r="B126" s="8" t="s">
        <v>794</v>
      </c>
      <c r="C126" s="19" t="s">
        <v>485</v>
      </c>
      <c r="D126" s="1">
        <v>3</v>
      </c>
      <c r="E126" s="2">
        <v>1</v>
      </c>
      <c r="F126" s="7">
        <v>14</v>
      </c>
      <c r="G126" s="7" t="s">
        <v>538</v>
      </c>
      <c r="H126" s="7">
        <v>2</v>
      </c>
      <c r="I126" s="9" t="s">
        <v>586</v>
      </c>
      <c r="J126" s="9">
        <v>2</v>
      </c>
      <c r="K126" s="9" t="s">
        <v>122</v>
      </c>
      <c r="L126" s="9">
        <v>7</v>
      </c>
      <c r="M126" s="3"/>
      <c r="N126" s="7"/>
      <c r="O126" s="7">
        <v>1</v>
      </c>
      <c r="P126" s="7">
        <v>0</v>
      </c>
      <c r="Q126" s="7">
        <v>0</v>
      </c>
      <c r="R126" s="7">
        <v>0</v>
      </c>
      <c r="S126" s="7">
        <v>0</v>
      </c>
      <c r="T126" s="9">
        <f>MROUND(ROUND(T125*2.5,0)*(100+10%*H126)%,30)</f>
        <v>7440</v>
      </c>
      <c r="U126" s="10"/>
      <c r="V126" s="10"/>
      <c r="W126" s="8">
        <f t="shared" ref="W126:W128" si="35">ROUND(W125*2.5,0)</f>
        <v>188</v>
      </c>
      <c r="X126" s="1">
        <f t="shared" si="19"/>
        <v>2256</v>
      </c>
      <c r="Y126" s="10">
        <v>100</v>
      </c>
      <c r="Z126" s="7">
        <v>7500</v>
      </c>
      <c r="AA126" s="7"/>
      <c r="AB126" s="10"/>
      <c r="AC126" s="7" t="s">
        <v>293</v>
      </c>
      <c r="AD126" s="7"/>
    </row>
    <row r="127" spans="1:30">
      <c r="A127" s="1">
        <v>10010024</v>
      </c>
      <c r="B127" s="8" t="s">
        <v>794</v>
      </c>
      <c r="C127" s="19" t="s">
        <v>485</v>
      </c>
      <c r="D127" s="1">
        <v>4</v>
      </c>
      <c r="E127" s="2">
        <v>1</v>
      </c>
      <c r="F127" s="7">
        <v>19</v>
      </c>
      <c r="G127" s="7" t="s">
        <v>538</v>
      </c>
      <c r="H127" s="7">
        <v>2</v>
      </c>
      <c r="I127" s="9" t="s">
        <v>586</v>
      </c>
      <c r="J127" s="9">
        <v>2</v>
      </c>
      <c r="K127" s="9" t="s">
        <v>88</v>
      </c>
      <c r="L127" s="9">
        <v>10</v>
      </c>
      <c r="M127" s="3"/>
      <c r="N127" s="7"/>
      <c r="O127" s="7">
        <v>1</v>
      </c>
      <c r="P127" s="7">
        <v>0</v>
      </c>
      <c r="Q127" s="7">
        <v>0</v>
      </c>
      <c r="R127" s="7">
        <v>0</v>
      </c>
      <c r="S127" s="7">
        <v>0</v>
      </c>
      <c r="T127" s="9">
        <f>MROUND(ROUND(T126*6,0)*(100+10%*H127)%,30)</f>
        <v>44730</v>
      </c>
      <c r="U127" s="10"/>
      <c r="V127" s="10"/>
      <c r="W127" s="8">
        <f t="shared" si="35"/>
        <v>470</v>
      </c>
      <c r="X127" s="1">
        <f t="shared" si="19"/>
        <v>5640</v>
      </c>
      <c r="Y127" s="10">
        <v>100</v>
      </c>
      <c r="Z127" s="7">
        <f>MROUND(ROUND(Z126*4,0)*(100+10%*M127)%,30)</f>
        <v>30000</v>
      </c>
      <c r="AA127" s="7"/>
      <c r="AB127" s="10"/>
      <c r="AC127" s="7" t="s">
        <v>293</v>
      </c>
      <c r="AD127" s="7"/>
    </row>
    <row r="128" spans="1:30">
      <c r="A128" s="1">
        <v>10010024</v>
      </c>
      <c r="B128" s="8" t="s">
        <v>794</v>
      </c>
      <c r="C128" s="19" t="s">
        <v>485</v>
      </c>
      <c r="D128" s="1">
        <v>5</v>
      </c>
      <c r="E128" s="2">
        <v>1</v>
      </c>
      <c r="F128" s="7">
        <v>25</v>
      </c>
      <c r="G128" s="7" t="s">
        <v>538</v>
      </c>
      <c r="H128" s="7">
        <v>2</v>
      </c>
      <c r="I128" s="9" t="s">
        <v>586</v>
      </c>
      <c r="J128" s="9">
        <v>2</v>
      </c>
      <c r="K128" s="9" t="s">
        <v>262</v>
      </c>
      <c r="L128" s="9">
        <v>14</v>
      </c>
      <c r="M128" s="3"/>
      <c r="N128" s="7"/>
      <c r="O128" s="7">
        <v>1</v>
      </c>
      <c r="P128" s="7">
        <v>0</v>
      </c>
      <c r="Q128" s="7">
        <v>0</v>
      </c>
      <c r="R128" s="7">
        <v>0</v>
      </c>
      <c r="S128" s="7">
        <v>0</v>
      </c>
      <c r="T128" s="9">
        <f>MROUND(ROUND(T127*3.3,0)*(100+10%*H128)%,30)</f>
        <v>147900</v>
      </c>
      <c r="U128" s="10"/>
      <c r="V128" s="10"/>
      <c r="W128" s="8">
        <f t="shared" si="35"/>
        <v>1175</v>
      </c>
      <c r="X128" s="1">
        <f t="shared" si="19"/>
        <v>14100</v>
      </c>
      <c r="Y128" s="10">
        <v>100</v>
      </c>
      <c r="Z128" s="7">
        <f>MROUND(ROUND(Z127*6,0)*(100+10%*M128)%,30)</f>
        <v>180000</v>
      </c>
      <c r="AA128" s="7"/>
      <c r="AB128" s="10"/>
      <c r="AC128" s="7" t="s">
        <v>293</v>
      </c>
      <c r="AD128" s="7"/>
    </row>
    <row r="129" spans="1:30">
      <c r="A129" s="1">
        <v>10010025</v>
      </c>
      <c r="B129" s="8" t="s">
        <v>795</v>
      </c>
      <c r="C129" s="19" t="s">
        <v>486</v>
      </c>
      <c r="D129" s="1">
        <v>1</v>
      </c>
      <c r="E129" s="2">
        <v>1</v>
      </c>
      <c r="F129" s="7">
        <v>7</v>
      </c>
      <c r="G129" s="7" t="s">
        <v>697</v>
      </c>
      <c r="H129" s="7">
        <v>2</v>
      </c>
      <c r="I129" s="9" t="s">
        <v>587</v>
      </c>
      <c r="J129" s="9">
        <v>2</v>
      </c>
      <c r="K129" s="9" t="s">
        <v>79</v>
      </c>
      <c r="L129" s="9">
        <v>2</v>
      </c>
      <c r="M129" s="3"/>
      <c r="N129" s="7"/>
      <c r="O129" s="7">
        <v>1</v>
      </c>
      <c r="P129" s="7">
        <v>0</v>
      </c>
      <c r="Q129" s="7">
        <v>0</v>
      </c>
      <c r="R129" s="7">
        <v>0</v>
      </c>
      <c r="S129" s="7">
        <v>0</v>
      </c>
      <c r="T129" s="9">
        <v>700</v>
      </c>
      <c r="U129" s="10"/>
      <c r="V129" s="10"/>
      <c r="W129" s="8">
        <v>26</v>
      </c>
      <c r="X129" s="1">
        <f t="shared" si="19"/>
        <v>312</v>
      </c>
      <c r="Y129" s="10">
        <v>100</v>
      </c>
      <c r="Z129" s="7">
        <v>600</v>
      </c>
      <c r="AA129" s="7"/>
      <c r="AB129" s="10"/>
      <c r="AC129" s="7" t="s">
        <v>300</v>
      </c>
      <c r="AD129" s="7"/>
    </row>
    <row r="130" spans="1:30">
      <c r="A130" s="1">
        <v>10010025</v>
      </c>
      <c r="B130" s="8" t="s">
        <v>795</v>
      </c>
      <c r="C130" s="19" t="s">
        <v>486</v>
      </c>
      <c r="D130" s="1">
        <v>2</v>
      </c>
      <c r="E130" s="2">
        <v>1</v>
      </c>
      <c r="F130" s="7">
        <v>11</v>
      </c>
      <c r="G130" s="7" t="s">
        <v>697</v>
      </c>
      <c r="H130" s="7">
        <v>2</v>
      </c>
      <c r="I130" s="9" t="s">
        <v>588</v>
      </c>
      <c r="J130" s="9">
        <v>2</v>
      </c>
      <c r="K130" s="9" t="s">
        <v>82</v>
      </c>
      <c r="L130" s="9">
        <v>4</v>
      </c>
      <c r="M130" s="3"/>
      <c r="N130" s="7"/>
      <c r="O130" s="7">
        <v>1</v>
      </c>
      <c r="P130" s="7">
        <v>0</v>
      </c>
      <c r="Q130" s="7">
        <v>0</v>
      </c>
      <c r="R130" s="7">
        <v>0</v>
      </c>
      <c r="S130" s="7">
        <v>0</v>
      </c>
      <c r="T130" s="9">
        <v>2200</v>
      </c>
      <c r="U130" s="10"/>
      <c r="V130" s="10"/>
      <c r="W130" s="8">
        <f>ROUND(W129*2.5,0)</f>
        <v>65</v>
      </c>
      <c r="X130" s="1">
        <f t="shared" si="19"/>
        <v>780</v>
      </c>
      <c r="Y130" s="10">
        <v>100</v>
      </c>
      <c r="Z130" s="7">
        <v>2000</v>
      </c>
      <c r="AA130" s="7"/>
      <c r="AB130" s="10"/>
      <c r="AC130" s="7" t="s">
        <v>300</v>
      </c>
      <c r="AD130" s="7"/>
    </row>
    <row r="131" spans="1:30">
      <c r="A131" s="1">
        <v>10010025</v>
      </c>
      <c r="B131" s="8" t="s">
        <v>795</v>
      </c>
      <c r="C131" s="19" t="s">
        <v>486</v>
      </c>
      <c r="D131" s="1">
        <v>3</v>
      </c>
      <c r="E131" s="2">
        <v>1</v>
      </c>
      <c r="F131" s="7">
        <v>15</v>
      </c>
      <c r="G131" s="7" t="s">
        <v>697</v>
      </c>
      <c r="H131" s="7">
        <v>2</v>
      </c>
      <c r="I131" s="9" t="s">
        <v>588</v>
      </c>
      <c r="J131" s="9">
        <v>2</v>
      </c>
      <c r="K131" s="9" t="s">
        <v>122</v>
      </c>
      <c r="L131" s="9">
        <v>7</v>
      </c>
      <c r="M131" s="3"/>
      <c r="N131" s="7"/>
      <c r="O131" s="7">
        <v>1</v>
      </c>
      <c r="P131" s="7">
        <v>0</v>
      </c>
      <c r="Q131" s="7">
        <v>0</v>
      </c>
      <c r="R131" s="7">
        <v>0</v>
      </c>
      <c r="S131" s="7">
        <v>0</v>
      </c>
      <c r="T131" s="9">
        <f>MROUND(ROUND(T130*3,0)*(100+10%*P131)%,30)</f>
        <v>6600</v>
      </c>
      <c r="U131" s="10"/>
      <c r="V131" s="10"/>
      <c r="W131" s="8">
        <f t="shared" ref="W131:W133" si="36">ROUND(W130*2.5,0)</f>
        <v>163</v>
      </c>
      <c r="X131" s="1">
        <f t="shared" si="19"/>
        <v>1956</v>
      </c>
      <c r="Y131" s="10">
        <v>100</v>
      </c>
      <c r="Z131" s="7">
        <v>6000</v>
      </c>
      <c r="AA131" s="7"/>
      <c r="AB131" s="10"/>
      <c r="AC131" s="7" t="s">
        <v>300</v>
      </c>
      <c r="AD131" s="7"/>
    </row>
    <row r="132" spans="1:30">
      <c r="A132" s="1">
        <v>10010025</v>
      </c>
      <c r="B132" s="8" t="s">
        <v>795</v>
      </c>
      <c r="C132" s="19" t="s">
        <v>486</v>
      </c>
      <c r="D132" s="1">
        <v>4</v>
      </c>
      <c r="E132" s="2">
        <v>1</v>
      </c>
      <c r="F132" s="7">
        <v>20</v>
      </c>
      <c r="G132" s="7" t="s">
        <v>697</v>
      </c>
      <c r="H132" s="7">
        <v>2</v>
      </c>
      <c r="I132" s="9" t="s">
        <v>587</v>
      </c>
      <c r="J132" s="9">
        <v>2</v>
      </c>
      <c r="K132" s="9" t="s">
        <v>106</v>
      </c>
      <c r="L132" s="9">
        <v>11</v>
      </c>
      <c r="M132" s="3"/>
      <c r="N132" s="7"/>
      <c r="O132" s="7">
        <v>1</v>
      </c>
      <c r="P132" s="7">
        <v>0</v>
      </c>
      <c r="Q132" s="7">
        <v>0</v>
      </c>
      <c r="R132" s="7">
        <v>0</v>
      </c>
      <c r="S132" s="7">
        <v>0</v>
      </c>
      <c r="T132" s="9">
        <f>MROUND(ROUND(T131*6.3,0)*(100+10%*P132)%,30)</f>
        <v>41580</v>
      </c>
      <c r="U132" s="10"/>
      <c r="V132" s="10"/>
      <c r="W132" s="8">
        <f t="shared" si="36"/>
        <v>408</v>
      </c>
      <c r="X132" s="1">
        <f t="shared" si="19"/>
        <v>4896</v>
      </c>
      <c r="Y132" s="10">
        <v>100</v>
      </c>
      <c r="Z132" s="7">
        <f>MROUND(ROUND(Z131*5,0)*(100+10%*S132)%,30)</f>
        <v>30000</v>
      </c>
      <c r="AA132" s="7"/>
      <c r="AB132" s="10"/>
      <c r="AC132" s="7" t="s">
        <v>300</v>
      </c>
      <c r="AD132" s="7"/>
    </row>
    <row r="133" spans="1:30">
      <c r="A133" s="1">
        <v>10010025</v>
      </c>
      <c r="B133" s="8" t="s">
        <v>795</v>
      </c>
      <c r="C133" s="19" t="s">
        <v>486</v>
      </c>
      <c r="D133" s="1">
        <v>5</v>
      </c>
      <c r="E133" s="2">
        <v>1</v>
      </c>
      <c r="F133" s="7">
        <v>26</v>
      </c>
      <c r="G133" s="7" t="s">
        <v>697</v>
      </c>
      <c r="H133" s="7">
        <v>2</v>
      </c>
      <c r="I133" s="9" t="s">
        <v>587</v>
      </c>
      <c r="J133" s="9">
        <v>2</v>
      </c>
      <c r="K133" s="9" t="s">
        <v>156</v>
      </c>
      <c r="L133" s="9">
        <v>13</v>
      </c>
      <c r="M133" s="3"/>
      <c r="N133" s="7"/>
      <c r="O133" s="7">
        <v>1</v>
      </c>
      <c r="P133" s="7">
        <v>0</v>
      </c>
      <c r="Q133" s="7">
        <v>0</v>
      </c>
      <c r="R133" s="7">
        <v>0</v>
      </c>
      <c r="S133" s="7">
        <v>0</v>
      </c>
      <c r="T133" s="9">
        <f>MROUND(ROUND(T132*3.3,0)*(100+10%*P133)%,30)</f>
        <v>137220</v>
      </c>
      <c r="U133" s="10"/>
      <c r="V133" s="10"/>
      <c r="W133" s="8">
        <f t="shared" si="36"/>
        <v>1020</v>
      </c>
      <c r="X133" s="1">
        <f t="shared" si="19"/>
        <v>12240</v>
      </c>
      <c r="Y133" s="10">
        <v>100</v>
      </c>
      <c r="Z133" s="7">
        <f>MROUND(ROUND(Z132*6.3,0)*(100+10%*S133)%,30)</f>
        <v>189000</v>
      </c>
      <c r="AA133" s="7"/>
      <c r="AB133" s="10"/>
      <c r="AC133" s="7" t="s">
        <v>300</v>
      </c>
      <c r="AD133" s="7"/>
    </row>
    <row r="134" spans="1:30">
      <c r="A134" s="1">
        <v>10010026</v>
      </c>
      <c r="B134" s="8" t="s">
        <v>796</v>
      </c>
      <c r="C134" s="19" t="s">
        <v>487</v>
      </c>
      <c r="D134" s="1">
        <v>1</v>
      </c>
      <c r="E134" s="2">
        <v>1</v>
      </c>
      <c r="F134" s="7">
        <v>7</v>
      </c>
      <c r="G134" s="7" t="s">
        <v>698</v>
      </c>
      <c r="H134" s="7">
        <v>2</v>
      </c>
      <c r="I134" s="9" t="s">
        <v>589</v>
      </c>
      <c r="J134" s="9">
        <v>8</v>
      </c>
      <c r="K134" s="9" t="s">
        <v>79</v>
      </c>
      <c r="L134" s="9">
        <v>2</v>
      </c>
      <c r="M134" s="3"/>
      <c r="N134" s="7"/>
      <c r="O134" s="7">
        <v>1</v>
      </c>
      <c r="P134" s="7">
        <v>0</v>
      </c>
      <c r="Q134" s="7">
        <v>0</v>
      </c>
      <c r="R134" s="7">
        <v>0</v>
      </c>
      <c r="S134" s="7">
        <v>0</v>
      </c>
      <c r="T134" s="9">
        <v>690</v>
      </c>
      <c r="U134" s="10"/>
      <c r="V134" s="10"/>
      <c r="W134" s="8">
        <v>28</v>
      </c>
      <c r="X134" s="1">
        <f t="shared" si="19"/>
        <v>336</v>
      </c>
      <c r="Y134" s="10">
        <v>100</v>
      </c>
      <c r="Z134" s="7">
        <v>600</v>
      </c>
      <c r="AA134" s="7"/>
      <c r="AB134" s="10"/>
      <c r="AC134" s="7" t="s">
        <v>307</v>
      </c>
      <c r="AD134" s="7"/>
    </row>
    <row r="135" spans="1:30">
      <c r="A135" s="1">
        <v>10010026</v>
      </c>
      <c r="B135" s="8" t="s">
        <v>796</v>
      </c>
      <c r="C135" s="19" t="s">
        <v>487</v>
      </c>
      <c r="D135" s="1">
        <v>2</v>
      </c>
      <c r="E135" s="2">
        <v>1</v>
      </c>
      <c r="F135" s="7">
        <v>10</v>
      </c>
      <c r="G135" s="7" t="s">
        <v>698</v>
      </c>
      <c r="H135" s="7">
        <v>2</v>
      </c>
      <c r="I135" s="9" t="s">
        <v>590</v>
      </c>
      <c r="J135" s="9">
        <v>8</v>
      </c>
      <c r="K135" s="9" t="s">
        <v>84</v>
      </c>
      <c r="L135" s="9">
        <v>5</v>
      </c>
      <c r="M135" s="3"/>
      <c r="N135" s="7"/>
      <c r="O135" s="7">
        <v>1</v>
      </c>
      <c r="P135" s="7">
        <v>0</v>
      </c>
      <c r="Q135" s="7">
        <v>0</v>
      </c>
      <c r="R135" s="7">
        <v>0</v>
      </c>
      <c r="S135" s="7">
        <v>0</v>
      </c>
      <c r="T135" s="9">
        <v>2800</v>
      </c>
      <c r="U135" s="10"/>
      <c r="V135" s="10"/>
      <c r="W135" s="8">
        <f>ROUND(W134*2.5,0)</f>
        <v>70</v>
      </c>
      <c r="X135" s="1">
        <f t="shared" si="19"/>
        <v>840</v>
      </c>
      <c r="Y135" s="10">
        <v>100</v>
      </c>
      <c r="Z135" s="7">
        <v>2700</v>
      </c>
      <c r="AA135" s="7"/>
      <c r="AB135" s="10"/>
      <c r="AC135" s="7" t="s">
        <v>307</v>
      </c>
      <c r="AD135" s="7"/>
    </row>
    <row r="136" spans="1:30">
      <c r="A136" s="1">
        <v>10010026</v>
      </c>
      <c r="B136" s="8" t="s">
        <v>796</v>
      </c>
      <c r="C136" s="19" t="s">
        <v>487</v>
      </c>
      <c r="D136" s="1">
        <v>3</v>
      </c>
      <c r="E136" s="2">
        <v>1</v>
      </c>
      <c r="F136" s="7">
        <v>14</v>
      </c>
      <c r="G136" s="7" t="s">
        <v>698</v>
      </c>
      <c r="H136" s="7">
        <v>2</v>
      </c>
      <c r="I136" s="9" t="s">
        <v>589</v>
      </c>
      <c r="J136" s="9">
        <v>8</v>
      </c>
      <c r="K136" s="9" t="s">
        <v>86</v>
      </c>
      <c r="L136" s="9">
        <v>8</v>
      </c>
      <c r="M136" s="3"/>
      <c r="N136" s="7"/>
      <c r="O136" s="7">
        <v>1</v>
      </c>
      <c r="P136" s="7">
        <v>0</v>
      </c>
      <c r="Q136" s="7">
        <v>0</v>
      </c>
      <c r="R136" s="7">
        <v>0</v>
      </c>
      <c r="S136" s="7">
        <v>0</v>
      </c>
      <c r="T136" s="9">
        <f>MROUND(ROUND(T135*3.9,0)*(100+10%*P136)%,30)</f>
        <v>10920</v>
      </c>
      <c r="U136" s="10"/>
      <c r="V136" s="10"/>
      <c r="W136" s="8">
        <f t="shared" ref="W136:W138" si="37">ROUND(W135*2.5,0)</f>
        <v>175</v>
      </c>
      <c r="X136" s="1">
        <f t="shared" ref="X136:X199" si="38">W136*12</f>
        <v>2100</v>
      </c>
      <c r="Y136" s="10">
        <v>100</v>
      </c>
      <c r="Z136" s="7">
        <v>9300</v>
      </c>
      <c r="AA136" s="7"/>
      <c r="AB136" s="10"/>
      <c r="AC136" s="7" t="s">
        <v>307</v>
      </c>
      <c r="AD136" s="7"/>
    </row>
    <row r="137" spans="1:30">
      <c r="A137" s="1">
        <v>10010026</v>
      </c>
      <c r="B137" s="8" t="s">
        <v>796</v>
      </c>
      <c r="C137" s="19" t="s">
        <v>487</v>
      </c>
      <c r="D137" s="1">
        <v>4</v>
      </c>
      <c r="E137" s="2">
        <v>1</v>
      </c>
      <c r="F137" s="7">
        <v>19</v>
      </c>
      <c r="G137" s="7" t="s">
        <v>698</v>
      </c>
      <c r="H137" s="7">
        <v>2</v>
      </c>
      <c r="I137" s="9" t="s">
        <v>589</v>
      </c>
      <c r="J137" s="9">
        <v>8</v>
      </c>
      <c r="K137" s="9" t="s">
        <v>88</v>
      </c>
      <c r="L137" s="9">
        <v>10</v>
      </c>
      <c r="M137" s="3"/>
      <c r="N137" s="7"/>
      <c r="O137" s="7">
        <v>1</v>
      </c>
      <c r="P137" s="7">
        <v>0</v>
      </c>
      <c r="Q137" s="7">
        <v>0</v>
      </c>
      <c r="R137" s="7">
        <v>0</v>
      </c>
      <c r="S137" s="7">
        <v>0</v>
      </c>
      <c r="T137" s="9">
        <f t="shared" ref="T137" si="39">MROUND(ROUND(T136*3.9,0)*(100+10%*P137)%,30)</f>
        <v>42600</v>
      </c>
      <c r="U137" s="10"/>
      <c r="V137" s="10"/>
      <c r="W137" s="8">
        <f t="shared" si="37"/>
        <v>438</v>
      </c>
      <c r="X137" s="1">
        <f t="shared" si="38"/>
        <v>5256</v>
      </c>
      <c r="Y137" s="10">
        <v>100</v>
      </c>
      <c r="Z137" s="7">
        <f>MROUND(ROUND(Z136*3.9,0)*(100+10%*S137)%,30)</f>
        <v>36270</v>
      </c>
      <c r="AA137" s="7"/>
      <c r="AB137" s="10"/>
      <c r="AC137" s="7" t="s">
        <v>307</v>
      </c>
      <c r="AD137" s="7"/>
    </row>
    <row r="138" spans="1:30">
      <c r="A138" s="1">
        <v>10010026</v>
      </c>
      <c r="B138" s="8" t="s">
        <v>796</v>
      </c>
      <c r="C138" s="19" t="s">
        <v>487</v>
      </c>
      <c r="D138" s="1">
        <v>5</v>
      </c>
      <c r="E138" s="2">
        <v>1</v>
      </c>
      <c r="F138" s="7">
        <v>25</v>
      </c>
      <c r="G138" s="7" t="s">
        <v>698</v>
      </c>
      <c r="H138" s="7">
        <v>2</v>
      </c>
      <c r="I138" s="9" t="s">
        <v>589</v>
      </c>
      <c r="J138" s="9">
        <v>8</v>
      </c>
      <c r="K138" s="9" t="s">
        <v>132</v>
      </c>
      <c r="L138" s="9">
        <v>12</v>
      </c>
      <c r="M138" s="3"/>
      <c r="N138" s="7"/>
      <c r="O138" s="7">
        <v>1</v>
      </c>
      <c r="P138" s="7">
        <v>0</v>
      </c>
      <c r="Q138" s="7">
        <v>0</v>
      </c>
      <c r="R138" s="7">
        <v>0</v>
      </c>
      <c r="S138" s="7">
        <v>0</v>
      </c>
      <c r="T138" s="9">
        <f>MROUND(ROUND(T137*3,0)*(100+10%*P138)%,30)</f>
        <v>127800</v>
      </c>
      <c r="U138" s="10"/>
      <c r="V138" s="10"/>
      <c r="W138" s="8">
        <f t="shared" si="37"/>
        <v>1095</v>
      </c>
      <c r="X138" s="1">
        <f t="shared" si="38"/>
        <v>13140</v>
      </c>
      <c r="Y138" s="10">
        <v>100</v>
      </c>
      <c r="Z138" s="7">
        <f>MROUND(ROUND(Z137*3.9,0)*(100+10%*S138)%,30)</f>
        <v>141450</v>
      </c>
      <c r="AA138" s="7"/>
      <c r="AB138" s="10"/>
      <c r="AC138" s="7" t="s">
        <v>307</v>
      </c>
      <c r="AD138" s="7"/>
    </row>
    <row r="139" spans="1:30">
      <c r="A139" s="1">
        <v>10010027</v>
      </c>
      <c r="B139" s="8" t="s">
        <v>797</v>
      </c>
      <c r="C139" s="19" t="s">
        <v>488</v>
      </c>
      <c r="D139" s="1">
        <v>1</v>
      </c>
      <c r="E139" s="2">
        <v>1</v>
      </c>
      <c r="F139" s="7">
        <v>5</v>
      </c>
      <c r="G139" s="7" t="s">
        <v>699</v>
      </c>
      <c r="H139" s="7">
        <v>2</v>
      </c>
      <c r="I139" s="9" t="s">
        <v>313</v>
      </c>
      <c r="J139" s="9">
        <v>2</v>
      </c>
      <c r="K139" s="9" t="s">
        <v>84</v>
      </c>
      <c r="L139" s="9">
        <v>5</v>
      </c>
      <c r="M139" s="3"/>
      <c r="N139" s="7"/>
      <c r="O139" s="7">
        <v>1</v>
      </c>
      <c r="P139" s="7">
        <v>0</v>
      </c>
      <c r="Q139" s="7">
        <v>0</v>
      </c>
      <c r="R139" s="7">
        <v>0</v>
      </c>
      <c r="S139" s="7">
        <v>0</v>
      </c>
      <c r="T139" s="9">
        <v>2750</v>
      </c>
      <c r="U139" s="10"/>
      <c r="V139" s="10"/>
      <c r="W139" s="8">
        <v>32</v>
      </c>
      <c r="X139" s="1">
        <f t="shared" si="38"/>
        <v>384</v>
      </c>
      <c r="Y139" s="10">
        <v>100</v>
      </c>
      <c r="Z139" s="7">
        <v>2400</v>
      </c>
      <c r="AA139" s="7"/>
      <c r="AB139" s="10"/>
      <c r="AC139" s="7" t="s">
        <v>314</v>
      </c>
      <c r="AD139" s="7"/>
    </row>
    <row r="140" spans="1:30">
      <c r="A140" s="1">
        <v>10010027</v>
      </c>
      <c r="B140" s="8" t="s">
        <v>853</v>
      </c>
      <c r="C140" s="19" t="s">
        <v>488</v>
      </c>
      <c r="D140" s="1">
        <v>2</v>
      </c>
      <c r="E140" s="2">
        <v>1</v>
      </c>
      <c r="F140" s="7">
        <v>10</v>
      </c>
      <c r="G140" s="7" t="s">
        <v>699</v>
      </c>
      <c r="H140" s="7">
        <v>2</v>
      </c>
      <c r="I140" s="9" t="s">
        <v>313</v>
      </c>
      <c r="J140" s="9">
        <v>2</v>
      </c>
      <c r="K140" s="9" t="s">
        <v>122</v>
      </c>
      <c r="L140" s="9">
        <v>7</v>
      </c>
      <c r="M140" s="3"/>
      <c r="N140" s="7"/>
      <c r="O140" s="7">
        <v>1</v>
      </c>
      <c r="P140" s="7">
        <v>0</v>
      </c>
      <c r="Q140" s="7">
        <v>0</v>
      </c>
      <c r="R140" s="7">
        <v>0</v>
      </c>
      <c r="S140" s="7">
        <v>0</v>
      </c>
      <c r="T140" s="9">
        <v>7000</v>
      </c>
      <c r="U140" s="10"/>
      <c r="V140" s="10"/>
      <c r="W140" s="8">
        <f>ROUND(W139*2.5,0)</f>
        <v>80</v>
      </c>
      <c r="X140" s="1">
        <f t="shared" si="38"/>
        <v>960</v>
      </c>
      <c r="Y140" s="10">
        <v>100</v>
      </c>
      <c r="Z140" s="7">
        <v>6300</v>
      </c>
      <c r="AA140" s="7"/>
      <c r="AB140" s="10"/>
      <c r="AC140" s="7" t="s">
        <v>314</v>
      </c>
      <c r="AD140" s="7"/>
    </row>
    <row r="141" spans="1:30">
      <c r="A141" s="1">
        <v>10010027</v>
      </c>
      <c r="B141" s="8" t="s">
        <v>797</v>
      </c>
      <c r="C141" s="19" t="s">
        <v>488</v>
      </c>
      <c r="D141" s="1">
        <v>3</v>
      </c>
      <c r="E141" s="2">
        <v>1</v>
      </c>
      <c r="F141" s="7">
        <v>15</v>
      </c>
      <c r="G141" s="7" t="s">
        <v>699</v>
      </c>
      <c r="H141" s="7">
        <v>2</v>
      </c>
      <c r="I141" s="9" t="s">
        <v>313</v>
      </c>
      <c r="J141" s="9">
        <v>2</v>
      </c>
      <c r="K141" s="9" t="s">
        <v>127</v>
      </c>
      <c r="L141" s="9">
        <v>9</v>
      </c>
      <c r="M141" s="3"/>
      <c r="N141" s="7"/>
      <c r="O141" s="7">
        <v>1</v>
      </c>
      <c r="P141" s="7">
        <v>0</v>
      </c>
      <c r="Q141" s="7">
        <v>0</v>
      </c>
      <c r="R141" s="7">
        <v>0</v>
      </c>
      <c r="S141" s="7">
        <v>0</v>
      </c>
      <c r="T141" s="9">
        <f>MROUND(ROUND(T140*2.5,0)*(100+10%*P141)%,30)</f>
        <v>17490</v>
      </c>
      <c r="U141" s="10"/>
      <c r="V141" s="10"/>
      <c r="W141" s="8">
        <f t="shared" ref="W141:W143" si="40">ROUND(W140*2.5,0)</f>
        <v>200</v>
      </c>
      <c r="X141" s="1">
        <f t="shared" si="38"/>
        <v>2400</v>
      </c>
      <c r="Y141" s="10">
        <v>100</v>
      </c>
      <c r="Z141" s="7">
        <v>15000</v>
      </c>
      <c r="AA141" s="7"/>
      <c r="AB141" s="10"/>
      <c r="AC141" s="7" t="s">
        <v>314</v>
      </c>
      <c r="AD141" s="7"/>
    </row>
    <row r="142" spans="1:30">
      <c r="A142" s="1">
        <v>10010027</v>
      </c>
      <c r="B142" s="8" t="s">
        <v>797</v>
      </c>
      <c r="C142" s="19" t="s">
        <v>488</v>
      </c>
      <c r="D142" s="1">
        <v>4</v>
      </c>
      <c r="E142" s="2">
        <v>1</v>
      </c>
      <c r="F142" s="7">
        <v>20</v>
      </c>
      <c r="G142" s="7" t="s">
        <v>699</v>
      </c>
      <c r="H142" s="7">
        <v>2</v>
      </c>
      <c r="I142" s="9" t="s">
        <v>591</v>
      </c>
      <c r="J142" s="9">
        <v>2</v>
      </c>
      <c r="K142" s="9" t="s">
        <v>106</v>
      </c>
      <c r="L142" s="9">
        <v>11</v>
      </c>
      <c r="M142" s="3"/>
      <c r="N142" s="7"/>
      <c r="O142" s="7">
        <v>1</v>
      </c>
      <c r="P142" s="7">
        <v>0</v>
      </c>
      <c r="Q142" s="7">
        <v>0</v>
      </c>
      <c r="R142" s="7">
        <v>0</v>
      </c>
      <c r="S142" s="7">
        <v>0</v>
      </c>
      <c r="T142" s="9">
        <f t="shared" ref="T142:T143" si="41">MROUND(ROUND(T141*2.5,0)*(100+10%*P142)%,30)</f>
        <v>43740</v>
      </c>
      <c r="U142" s="10"/>
      <c r="V142" s="10"/>
      <c r="W142" s="8">
        <f t="shared" si="40"/>
        <v>500</v>
      </c>
      <c r="X142" s="1">
        <f t="shared" si="38"/>
        <v>6000</v>
      </c>
      <c r="Y142" s="10">
        <v>100</v>
      </c>
      <c r="Z142" s="7">
        <f>MROUND(ROUND(Z141*2.5,0)*(100+10%*S142)%,30)</f>
        <v>37500</v>
      </c>
      <c r="AA142" s="7"/>
      <c r="AB142" s="10"/>
      <c r="AC142" s="7" t="s">
        <v>314</v>
      </c>
      <c r="AD142" s="7"/>
    </row>
    <row r="143" spans="1:30">
      <c r="A143" s="1">
        <v>10010027</v>
      </c>
      <c r="B143" s="8" t="s">
        <v>797</v>
      </c>
      <c r="C143" s="19" t="s">
        <v>488</v>
      </c>
      <c r="D143" s="1">
        <v>5</v>
      </c>
      <c r="E143" s="2">
        <v>1</v>
      </c>
      <c r="F143" s="7">
        <v>25</v>
      </c>
      <c r="G143" s="7" t="s">
        <v>699</v>
      </c>
      <c r="H143" s="7">
        <v>2</v>
      </c>
      <c r="I143" s="9" t="s">
        <v>313</v>
      </c>
      <c r="J143" s="9">
        <v>2</v>
      </c>
      <c r="K143" s="9" t="s">
        <v>262</v>
      </c>
      <c r="L143" s="9">
        <v>14</v>
      </c>
      <c r="M143" s="3"/>
      <c r="N143" s="7"/>
      <c r="O143" s="7">
        <v>1</v>
      </c>
      <c r="P143" s="7">
        <v>0</v>
      </c>
      <c r="Q143" s="7">
        <v>0</v>
      </c>
      <c r="R143" s="7">
        <v>0</v>
      </c>
      <c r="S143" s="7">
        <v>0</v>
      </c>
      <c r="T143" s="9">
        <f t="shared" si="41"/>
        <v>109350</v>
      </c>
      <c r="U143" s="10"/>
      <c r="V143" s="10"/>
      <c r="W143" s="8">
        <f t="shared" si="40"/>
        <v>1250</v>
      </c>
      <c r="X143" s="1">
        <f t="shared" si="38"/>
        <v>15000</v>
      </c>
      <c r="Y143" s="10">
        <v>100</v>
      </c>
      <c r="Z143" s="7">
        <f>MROUND(ROUND(Z142*2.5,0)*(100+10%*S143)%,30)</f>
        <v>93750</v>
      </c>
      <c r="AA143" s="7"/>
      <c r="AB143" s="10"/>
      <c r="AC143" s="7" t="s">
        <v>314</v>
      </c>
      <c r="AD143" s="7"/>
    </row>
    <row r="144" spans="1:30">
      <c r="A144" s="1">
        <v>10010028</v>
      </c>
      <c r="B144" s="8" t="s">
        <v>798</v>
      </c>
      <c r="C144" s="19" t="s">
        <v>489</v>
      </c>
      <c r="D144" s="1">
        <v>1</v>
      </c>
      <c r="E144" s="2">
        <v>1</v>
      </c>
      <c r="F144" s="7">
        <v>10</v>
      </c>
      <c r="G144" s="7" t="s">
        <v>700</v>
      </c>
      <c r="H144" s="7">
        <v>2</v>
      </c>
      <c r="I144" s="9" t="s">
        <v>592</v>
      </c>
      <c r="J144" s="9">
        <v>2</v>
      </c>
      <c r="K144" s="9" t="s">
        <v>84</v>
      </c>
      <c r="L144" s="9">
        <v>5</v>
      </c>
      <c r="M144" s="3"/>
      <c r="N144" s="7"/>
      <c r="O144" s="7">
        <v>1</v>
      </c>
      <c r="P144" s="7">
        <v>0</v>
      </c>
      <c r="Q144" s="7">
        <v>0</v>
      </c>
      <c r="R144" s="7">
        <v>0</v>
      </c>
      <c r="S144" s="7">
        <v>0</v>
      </c>
      <c r="T144" s="9">
        <v>3000</v>
      </c>
      <c r="U144" s="10"/>
      <c r="V144" s="10"/>
      <c r="W144" s="8">
        <v>33</v>
      </c>
      <c r="X144" s="1">
        <f t="shared" si="38"/>
        <v>396</v>
      </c>
      <c r="Y144" s="10">
        <v>100</v>
      </c>
      <c r="Z144" s="7">
        <v>3000</v>
      </c>
      <c r="AA144" s="7"/>
      <c r="AB144" s="10"/>
      <c r="AC144" s="7" t="s">
        <v>321</v>
      </c>
      <c r="AD144" s="7"/>
    </row>
    <row r="145" spans="1:30">
      <c r="A145" s="1">
        <v>10010028</v>
      </c>
      <c r="B145" s="8" t="s">
        <v>852</v>
      </c>
      <c r="C145" s="19" t="s">
        <v>489</v>
      </c>
      <c r="D145" s="1">
        <v>2</v>
      </c>
      <c r="E145" s="2">
        <v>1</v>
      </c>
      <c r="F145" s="7">
        <v>18</v>
      </c>
      <c r="G145" s="7" t="s">
        <v>700</v>
      </c>
      <c r="H145" s="7">
        <v>2</v>
      </c>
      <c r="I145" s="9" t="s">
        <v>592</v>
      </c>
      <c r="J145" s="9">
        <v>2</v>
      </c>
      <c r="K145" s="9" t="s">
        <v>86</v>
      </c>
      <c r="L145" s="9">
        <v>8</v>
      </c>
      <c r="M145" s="3"/>
      <c r="N145" s="7"/>
      <c r="O145" s="7">
        <v>1</v>
      </c>
      <c r="P145" s="7">
        <v>0</v>
      </c>
      <c r="Q145" s="7">
        <v>0</v>
      </c>
      <c r="R145" s="7">
        <v>0</v>
      </c>
      <c r="S145" s="7">
        <v>0</v>
      </c>
      <c r="T145" s="9">
        <v>13500</v>
      </c>
      <c r="U145" s="10"/>
      <c r="V145" s="10"/>
      <c r="W145" s="8">
        <f>ROUND(W144*2.5,0)</f>
        <v>83</v>
      </c>
      <c r="X145" s="1">
        <f t="shared" si="38"/>
        <v>996</v>
      </c>
      <c r="Y145" s="10">
        <v>100</v>
      </c>
      <c r="Z145" s="7">
        <v>12000</v>
      </c>
      <c r="AA145" s="7"/>
      <c r="AB145" s="10"/>
      <c r="AC145" s="7" t="s">
        <v>321</v>
      </c>
      <c r="AD145" s="7"/>
    </row>
    <row r="146" spans="1:30">
      <c r="A146" s="1">
        <v>10010028</v>
      </c>
      <c r="B146" s="8" t="s">
        <v>798</v>
      </c>
      <c r="C146" s="19" t="s">
        <v>489</v>
      </c>
      <c r="D146" s="1">
        <v>3</v>
      </c>
      <c r="E146" s="2">
        <v>1</v>
      </c>
      <c r="F146" s="7">
        <v>25</v>
      </c>
      <c r="G146" s="7" t="s">
        <v>700</v>
      </c>
      <c r="H146" s="7">
        <v>2</v>
      </c>
      <c r="I146" s="9" t="s">
        <v>592</v>
      </c>
      <c r="J146" s="9">
        <v>2</v>
      </c>
      <c r="K146" s="9" t="s">
        <v>88</v>
      </c>
      <c r="L146" s="9">
        <v>10</v>
      </c>
      <c r="M146" s="3"/>
      <c r="N146" s="7"/>
      <c r="O146" s="7">
        <v>1</v>
      </c>
      <c r="P146" s="7">
        <v>0</v>
      </c>
      <c r="Q146" s="7">
        <v>0</v>
      </c>
      <c r="R146" s="7">
        <v>0</v>
      </c>
      <c r="S146" s="7">
        <v>0</v>
      </c>
      <c r="T146" s="9">
        <f>MROUND(ROUND(T145*3,0)*(100+10%*P146)%,30)</f>
        <v>40500</v>
      </c>
      <c r="U146" s="10"/>
      <c r="V146" s="10"/>
      <c r="W146" s="8">
        <f t="shared" ref="W146:W148" si="42">ROUND(W145*2.5,0)</f>
        <v>208</v>
      </c>
      <c r="X146" s="1">
        <f t="shared" si="38"/>
        <v>2496</v>
      </c>
      <c r="Y146" s="10">
        <v>100</v>
      </c>
      <c r="Z146" s="7">
        <v>36000</v>
      </c>
      <c r="AA146" s="7"/>
      <c r="AB146" s="10"/>
      <c r="AC146" s="7" t="s">
        <v>321</v>
      </c>
      <c r="AD146" s="7"/>
    </row>
    <row r="147" spans="1:30">
      <c r="A147" s="1">
        <v>10010028</v>
      </c>
      <c r="B147" s="8" t="s">
        <v>798</v>
      </c>
      <c r="C147" s="19" t="s">
        <v>489</v>
      </c>
      <c r="D147" s="1">
        <v>4</v>
      </c>
      <c r="E147" s="2">
        <v>1</v>
      </c>
      <c r="F147" s="7">
        <v>33</v>
      </c>
      <c r="G147" s="7" t="s">
        <v>700</v>
      </c>
      <c r="H147" s="7">
        <v>2</v>
      </c>
      <c r="I147" s="9" t="s">
        <v>593</v>
      </c>
      <c r="J147" s="9">
        <v>2</v>
      </c>
      <c r="K147" s="9" t="s">
        <v>132</v>
      </c>
      <c r="L147" s="9">
        <v>12</v>
      </c>
      <c r="M147" s="3"/>
      <c r="N147" s="7"/>
      <c r="O147" s="7">
        <v>1</v>
      </c>
      <c r="P147" s="7">
        <v>0</v>
      </c>
      <c r="Q147" s="7">
        <v>0</v>
      </c>
      <c r="R147" s="7">
        <v>0</v>
      </c>
      <c r="S147" s="7">
        <v>0</v>
      </c>
      <c r="T147" s="9">
        <f t="shared" ref="T147:T148" si="43">MROUND(ROUND(T146*3,0)*(100+10%*P147)%,30)</f>
        <v>121500</v>
      </c>
      <c r="U147" s="10"/>
      <c r="V147" s="10"/>
      <c r="W147" s="8">
        <f t="shared" si="42"/>
        <v>520</v>
      </c>
      <c r="X147" s="1">
        <f t="shared" si="38"/>
        <v>6240</v>
      </c>
      <c r="Y147" s="10">
        <v>100</v>
      </c>
      <c r="Z147" s="7">
        <f>MROUND(ROUND(Z146*3,0)*(100+10%*S147)%,30)</f>
        <v>108000</v>
      </c>
      <c r="AA147" s="7"/>
      <c r="AB147" s="10"/>
      <c r="AC147" s="7" t="s">
        <v>321</v>
      </c>
      <c r="AD147" s="7"/>
    </row>
    <row r="148" spans="1:30">
      <c r="A148" s="1">
        <v>10010028</v>
      </c>
      <c r="B148" s="8" t="s">
        <v>798</v>
      </c>
      <c r="C148" s="19" t="s">
        <v>489</v>
      </c>
      <c r="D148" s="1">
        <v>5</v>
      </c>
      <c r="E148" s="2">
        <v>1</v>
      </c>
      <c r="F148" s="7">
        <v>40</v>
      </c>
      <c r="G148" s="7" t="s">
        <v>700</v>
      </c>
      <c r="H148" s="7">
        <v>2</v>
      </c>
      <c r="I148" s="9" t="s">
        <v>320</v>
      </c>
      <c r="J148" s="9">
        <v>2</v>
      </c>
      <c r="K148" s="9" t="s">
        <v>262</v>
      </c>
      <c r="L148" s="9">
        <v>14</v>
      </c>
      <c r="M148" s="3"/>
      <c r="N148" s="7"/>
      <c r="O148" s="7">
        <v>1</v>
      </c>
      <c r="P148" s="7">
        <v>0</v>
      </c>
      <c r="Q148" s="7">
        <v>0</v>
      </c>
      <c r="R148" s="7">
        <v>0</v>
      </c>
      <c r="S148" s="7">
        <v>0</v>
      </c>
      <c r="T148" s="9">
        <f t="shared" si="43"/>
        <v>364500</v>
      </c>
      <c r="U148" s="10"/>
      <c r="V148" s="10"/>
      <c r="W148" s="8">
        <f t="shared" si="42"/>
        <v>1300</v>
      </c>
      <c r="X148" s="1">
        <f t="shared" si="38"/>
        <v>15600</v>
      </c>
      <c r="Y148" s="10">
        <v>100</v>
      </c>
      <c r="Z148" s="7">
        <f>MROUND(ROUND(Z147*3,0)*(100+10%*S148)%,30)</f>
        <v>324000</v>
      </c>
      <c r="AA148" s="7"/>
      <c r="AB148" s="10"/>
      <c r="AC148" s="7" t="s">
        <v>321</v>
      </c>
      <c r="AD148" s="7"/>
    </row>
    <row r="149" spans="1:30">
      <c r="A149" s="1">
        <v>10010029</v>
      </c>
      <c r="B149" s="8" t="s">
        <v>799</v>
      </c>
      <c r="C149" s="19" t="s">
        <v>490</v>
      </c>
      <c r="D149" s="1">
        <v>1</v>
      </c>
      <c r="E149" s="2">
        <v>1</v>
      </c>
      <c r="F149" s="7">
        <v>9</v>
      </c>
      <c r="G149" s="7" t="s">
        <v>700</v>
      </c>
      <c r="H149" s="7">
        <v>2</v>
      </c>
      <c r="I149" s="9" t="s">
        <v>594</v>
      </c>
      <c r="J149" s="9">
        <v>2</v>
      </c>
      <c r="K149" s="9" t="s">
        <v>115</v>
      </c>
      <c r="L149" s="9">
        <v>3</v>
      </c>
      <c r="M149" s="3"/>
      <c r="N149" s="7"/>
      <c r="O149" s="7">
        <v>1</v>
      </c>
      <c r="P149" s="7">
        <v>0</v>
      </c>
      <c r="Q149" s="7">
        <v>0</v>
      </c>
      <c r="R149" s="7">
        <v>0</v>
      </c>
      <c r="S149" s="7">
        <v>0</v>
      </c>
      <c r="T149" s="9">
        <v>1200</v>
      </c>
      <c r="U149" s="10"/>
      <c r="V149" s="10"/>
      <c r="W149" s="8">
        <v>34</v>
      </c>
      <c r="X149" s="1">
        <f t="shared" si="38"/>
        <v>408</v>
      </c>
      <c r="Y149" s="10">
        <v>100</v>
      </c>
      <c r="Z149" s="7">
        <v>1000</v>
      </c>
      <c r="AA149" s="7"/>
      <c r="AB149" s="10"/>
      <c r="AC149" s="7" t="s">
        <v>328</v>
      </c>
      <c r="AD149" s="7"/>
    </row>
    <row r="150" spans="1:30">
      <c r="A150" s="1">
        <v>10010029</v>
      </c>
      <c r="B150" s="8" t="s">
        <v>851</v>
      </c>
      <c r="C150" s="19" t="s">
        <v>490</v>
      </c>
      <c r="D150" s="1">
        <v>2</v>
      </c>
      <c r="E150" s="2">
        <v>1</v>
      </c>
      <c r="F150" s="7">
        <v>16</v>
      </c>
      <c r="G150" s="7" t="s">
        <v>700</v>
      </c>
      <c r="H150" s="7">
        <v>2</v>
      </c>
      <c r="I150" s="9" t="s">
        <v>594</v>
      </c>
      <c r="J150" s="9">
        <v>2</v>
      </c>
      <c r="K150" s="9" t="s">
        <v>103</v>
      </c>
      <c r="L150" s="9">
        <v>6</v>
      </c>
      <c r="M150" s="3"/>
      <c r="N150" s="7"/>
      <c r="O150" s="7">
        <v>1</v>
      </c>
      <c r="P150" s="7">
        <v>0</v>
      </c>
      <c r="Q150" s="7">
        <v>0</v>
      </c>
      <c r="R150" s="7">
        <v>0</v>
      </c>
      <c r="S150" s="7">
        <v>0</v>
      </c>
      <c r="T150" s="9">
        <v>7800</v>
      </c>
      <c r="U150" s="10"/>
      <c r="V150" s="10"/>
      <c r="W150" s="8">
        <f>ROUND(W149*2.5,0)</f>
        <v>85</v>
      </c>
      <c r="X150" s="1">
        <f t="shared" si="38"/>
        <v>1020</v>
      </c>
      <c r="Y150" s="10">
        <v>100</v>
      </c>
      <c r="Z150" s="7">
        <v>7500</v>
      </c>
      <c r="AA150" s="7"/>
      <c r="AB150" s="10"/>
      <c r="AC150" s="7" t="s">
        <v>328</v>
      </c>
      <c r="AD150" s="7"/>
    </row>
    <row r="151" spans="1:30">
      <c r="A151" s="1">
        <v>10010029</v>
      </c>
      <c r="B151" s="8" t="s">
        <v>799</v>
      </c>
      <c r="C151" s="19" t="s">
        <v>490</v>
      </c>
      <c r="D151" s="1">
        <v>3</v>
      </c>
      <c r="E151" s="2">
        <v>1</v>
      </c>
      <c r="F151" s="7">
        <v>22</v>
      </c>
      <c r="G151" s="7" t="s">
        <v>700</v>
      </c>
      <c r="H151" s="7">
        <v>2</v>
      </c>
      <c r="I151" s="9" t="s">
        <v>327</v>
      </c>
      <c r="J151" s="9">
        <v>2</v>
      </c>
      <c r="K151" s="9" t="s">
        <v>86</v>
      </c>
      <c r="L151" s="9">
        <v>8</v>
      </c>
      <c r="M151" s="3"/>
      <c r="N151" s="7"/>
      <c r="O151" s="7">
        <v>1</v>
      </c>
      <c r="P151" s="7">
        <v>0</v>
      </c>
      <c r="Q151" s="7">
        <v>0</v>
      </c>
      <c r="R151" s="7">
        <v>0</v>
      </c>
      <c r="S151" s="7">
        <v>0</v>
      </c>
      <c r="T151" s="9">
        <f>MROUND(ROUND(T150*2.1,0)*(100+10%*H151)%,30)</f>
        <v>16410</v>
      </c>
      <c r="U151" s="10"/>
      <c r="V151" s="10"/>
      <c r="W151" s="8">
        <f t="shared" ref="W151:W153" si="44">ROUND(W150*2.5,0)</f>
        <v>213</v>
      </c>
      <c r="X151" s="1">
        <f t="shared" si="38"/>
        <v>2556</v>
      </c>
      <c r="Y151" s="10">
        <v>100</v>
      </c>
      <c r="Z151" s="7">
        <v>15000</v>
      </c>
      <c r="AA151" s="7"/>
      <c r="AB151" s="10"/>
      <c r="AC151" s="7" t="s">
        <v>328</v>
      </c>
      <c r="AD151" s="7"/>
    </row>
    <row r="152" spans="1:30">
      <c r="A152" s="1">
        <v>10010029</v>
      </c>
      <c r="B152" s="8" t="s">
        <v>799</v>
      </c>
      <c r="C152" s="19" t="s">
        <v>490</v>
      </c>
      <c r="D152" s="1">
        <v>4</v>
      </c>
      <c r="E152" s="2">
        <v>1</v>
      </c>
      <c r="F152" s="7">
        <v>29</v>
      </c>
      <c r="G152" s="7" t="s">
        <v>700</v>
      </c>
      <c r="H152" s="7">
        <v>2</v>
      </c>
      <c r="I152" s="9" t="s">
        <v>327</v>
      </c>
      <c r="J152" s="9">
        <v>2</v>
      </c>
      <c r="K152" s="9" t="s">
        <v>127</v>
      </c>
      <c r="L152" s="9">
        <v>9</v>
      </c>
      <c r="M152" s="3"/>
      <c r="N152" s="7"/>
      <c r="O152" s="7">
        <v>1</v>
      </c>
      <c r="P152" s="7">
        <v>0</v>
      </c>
      <c r="Q152" s="7">
        <v>0</v>
      </c>
      <c r="R152" s="7">
        <v>0</v>
      </c>
      <c r="S152" s="7">
        <v>0</v>
      </c>
      <c r="T152" s="9">
        <f>MROUND(ROUND(T151*1.5,0)*(100+10%*H152)%,30)</f>
        <v>24660</v>
      </c>
      <c r="U152" s="10"/>
      <c r="V152" s="10"/>
      <c r="W152" s="8">
        <f t="shared" si="44"/>
        <v>533</v>
      </c>
      <c r="X152" s="1">
        <f t="shared" si="38"/>
        <v>6396</v>
      </c>
      <c r="Y152" s="10">
        <v>100</v>
      </c>
      <c r="Z152" s="7">
        <f>MROUND(ROUND(Z151*2.1,0)*(100+10%*M152)%,30)</f>
        <v>31500</v>
      </c>
      <c r="AA152" s="7"/>
      <c r="AB152" s="10"/>
      <c r="AC152" s="7" t="s">
        <v>328</v>
      </c>
      <c r="AD152" s="7"/>
    </row>
    <row r="153" spans="1:30">
      <c r="A153" s="1">
        <v>10010029</v>
      </c>
      <c r="B153" s="8" t="s">
        <v>799</v>
      </c>
      <c r="C153" s="19" t="s">
        <v>490</v>
      </c>
      <c r="D153" s="1">
        <v>5</v>
      </c>
      <c r="E153" s="2">
        <v>1</v>
      </c>
      <c r="F153" s="7">
        <v>35</v>
      </c>
      <c r="G153" s="7" t="s">
        <v>700</v>
      </c>
      <c r="H153" s="7">
        <v>2</v>
      </c>
      <c r="I153" s="9" t="s">
        <v>594</v>
      </c>
      <c r="J153" s="9">
        <v>2</v>
      </c>
      <c r="K153" s="9" t="s">
        <v>106</v>
      </c>
      <c r="L153" s="9">
        <v>11</v>
      </c>
      <c r="M153" s="3"/>
      <c r="N153" s="7"/>
      <c r="O153" s="7">
        <v>1</v>
      </c>
      <c r="P153" s="7">
        <v>0</v>
      </c>
      <c r="Q153" s="7">
        <v>0</v>
      </c>
      <c r="R153" s="7">
        <v>0</v>
      </c>
      <c r="S153" s="7">
        <v>0</v>
      </c>
      <c r="T153" s="9">
        <f>MROUND(ROUND(T152*2.4,0)*(100+10%*H153)%,30)</f>
        <v>59310</v>
      </c>
      <c r="U153" s="10"/>
      <c r="V153" s="10"/>
      <c r="W153" s="8">
        <f t="shared" si="44"/>
        <v>1333</v>
      </c>
      <c r="X153" s="1">
        <f t="shared" si="38"/>
        <v>15996</v>
      </c>
      <c r="Y153" s="10">
        <v>100</v>
      </c>
      <c r="Z153" s="7">
        <f>MROUND(ROUND(Z152*1.5,0)*(100+10%*M153)%,30)</f>
        <v>47250</v>
      </c>
      <c r="AA153" s="7"/>
      <c r="AB153" s="10"/>
      <c r="AC153" s="7" t="s">
        <v>328</v>
      </c>
      <c r="AD153" s="7"/>
    </row>
    <row r="154" spans="1:30">
      <c r="A154" s="1">
        <v>10010030</v>
      </c>
      <c r="B154" s="14" t="s">
        <v>850</v>
      </c>
      <c r="C154" s="14" t="s">
        <v>491</v>
      </c>
      <c r="D154" s="1">
        <v>1</v>
      </c>
      <c r="E154" s="15">
        <v>999999</v>
      </c>
      <c r="F154" s="16">
        <v>0</v>
      </c>
      <c r="G154" s="7" t="s">
        <v>701</v>
      </c>
      <c r="H154" s="16">
        <v>0</v>
      </c>
      <c r="I154" s="17" t="s">
        <v>595</v>
      </c>
      <c r="J154" s="17">
        <v>0</v>
      </c>
      <c r="K154" s="9"/>
      <c r="L154" s="9">
        <v>0</v>
      </c>
      <c r="M154" s="3"/>
      <c r="N154" s="16"/>
      <c r="O154" s="7">
        <v>1</v>
      </c>
      <c r="P154" s="7">
        <v>0</v>
      </c>
      <c r="Q154" s="7">
        <v>0</v>
      </c>
      <c r="R154" s="7">
        <v>0</v>
      </c>
      <c r="S154" s="16">
        <v>0</v>
      </c>
      <c r="T154" s="17">
        <v>0</v>
      </c>
      <c r="U154" s="10"/>
      <c r="V154" s="10"/>
      <c r="W154" s="14">
        <v>0</v>
      </c>
      <c r="X154" s="1">
        <f t="shared" si="38"/>
        <v>0</v>
      </c>
      <c r="Y154" s="10">
        <v>0</v>
      </c>
      <c r="Z154" s="16">
        <v>0</v>
      </c>
      <c r="AA154" s="7"/>
      <c r="AB154" s="10"/>
      <c r="AC154" s="16" t="s">
        <v>335</v>
      </c>
      <c r="AD154" s="7"/>
    </row>
    <row r="155" spans="1:30">
      <c r="A155" s="1">
        <v>10010031</v>
      </c>
      <c r="B155" s="8" t="s">
        <v>800</v>
      </c>
      <c r="C155" s="19" t="s">
        <v>492</v>
      </c>
      <c r="D155" s="1">
        <v>1</v>
      </c>
      <c r="E155" s="2">
        <v>1</v>
      </c>
      <c r="F155" s="7">
        <v>20</v>
      </c>
      <c r="G155" s="7" t="s">
        <v>701</v>
      </c>
      <c r="H155" s="7">
        <v>2</v>
      </c>
      <c r="I155" s="9" t="s">
        <v>596</v>
      </c>
      <c r="J155" s="9">
        <v>2</v>
      </c>
      <c r="K155" s="9" t="s">
        <v>82</v>
      </c>
      <c r="L155" s="9">
        <v>4</v>
      </c>
      <c r="M155" s="3"/>
      <c r="N155" s="7"/>
      <c r="O155" s="7">
        <v>1</v>
      </c>
      <c r="P155" s="7">
        <v>0</v>
      </c>
      <c r="Q155" s="7">
        <v>0</v>
      </c>
      <c r="R155" s="7">
        <v>0</v>
      </c>
      <c r="S155" s="7">
        <v>0</v>
      </c>
      <c r="T155" s="9">
        <v>2100</v>
      </c>
      <c r="U155" s="10"/>
      <c r="V155" s="10"/>
      <c r="W155" s="8">
        <v>35</v>
      </c>
      <c r="X155" s="1">
        <f t="shared" si="38"/>
        <v>420</v>
      </c>
      <c r="Y155" s="10">
        <v>200</v>
      </c>
      <c r="Z155" s="7">
        <v>2100</v>
      </c>
      <c r="AA155" s="7"/>
      <c r="AB155" s="10"/>
      <c r="AC155" s="7" t="s">
        <v>338</v>
      </c>
      <c r="AD155" s="7"/>
    </row>
    <row r="156" spans="1:30">
      <c r="A156" s="1">
        <v>10010031</v>
      </c>
      <c r="B156" s="8" t="s">
        <v>849</v>
      </c>
      <c r="C156" s="19" t="s">
        <v>492</v>
      </c>
      <c r="D156" s="1">
        <v>2</v>
      </c>
      <c r="E156" s="2">
        <v>1</v>
      </c>
      <c r="F156" s="7">
        <v>22</v>
      </c>
      <c r="G156" s="7" t="s">
        <v>701</v>
      </c>
      <c r="H156" s="7">
        <v>2</v>
      </c>
      <c r="I156" s="9" t="s">
        <v>596</v>
      </c>
      <c r="J156" s="9">
        <v>2</v>
      </c>
      <c r="K156" s="9" t="s">
        <v>84</v>
      </c>
      <c r="L156" s="9">
        <v>5</v>
      </c>
      <c r="M156" s="3"/>
      <c r="N156" s="7"/>
      <c r="O156" s="7">
        <v>1</v>
      </c>
      <c r="P156" s="7">
        <v>0</v>
      </c>
      <c r="Q156" s="7">
        <v>0</v>
      </c>
      <c r="R156" s="7">
        <v>0</v>
      </c>
      <c r="S156" s="7">
        <v>0</v>
      </c>
      <c r="T156" s="9">
        <v>3200</v>
      </c>
      <c r="U156" s="10"/>
      <c r="V156" s="10"/>
      <c r="W156" s="8">
        <f>ROUND(W155*2.5,0)</f>
        <v>88</v>
      </c>
      <c r="X156" s="1">
        <f t="shared" si="38"/>
        <v>1056</v>
      </c>
      <c r="Y156" s="10">
        <v>200</v>
      </c>
      <c r="Z156" s="7">
        <v>3600</v>
      </c>
      <c r="AA156" s="7"/>
      <c r="AB156" s="10"/>
      <c r="AC156" s="7" t="s">
        <v>338</v>
      </c>
      <c r="AD156" s="7"/>
    </row>
    <row r="157" spans="1:30">
      <c r="A157" s="1">
        <v>10010031</v>
      </c>
      <c r="B157" s="8" t="s">
        <v>800</v>
      </c>
      <c r="C157" s="19" t="s">
        <v>492</v>
      </c>
      <c r="D157" s="1">
        <v>3</v>
      </c>
      <c r="E157" s="2">
        <v>1</v>
      </c>
      <c r="F157" s="7">
        <v>25</v>
      </c>
      <c r="G157" s="7" t="s">
        <v>701</v>
      </c>
      <c r="H157" s="7">
        <v>2</v>
      </c>
      <c r="I157" s="9" t="s">
        <v>596</v>
      </c>
      <c r="J157" s="9">
        <v>2</v>
      </c>
      <c r="K157" s="9" t="s">
        <v>122</v>
      </c>
      <c r="L157" s="9">
        <v>7</v>
      </c>
      <c r="M157" s="3"/>
      <c r="N157" s="7"/>
      <c r="O157" s="7">
        <v>1</v>
      </c>
      <c r="P157" s="7">
        <v>0</v>
      </c>
      <c r="Q157" s="7">
        <v>0</v>
      </c>
      <c r="R157" s="7">
        <v>0</v>
      </c>
      <c r="S157" s="7">
        <v>0</v>
      </c>
      <c r="T157" s="9">
        <f>MROUND(ROUND(T156*2.4,0)*(100+10%*P157)%,30)</f>
        <v>7680</v>
      </c>
      <c r="U157" s="10"/>
      <c r="V157" s="10"/>
      <c r="W157" s="8">
        <f t="shared" ref="W157:W159" si="45">ROUND(W156*2.5,0)</f>
        <v>220</v>
      </c>
      <c r="X157" s="1">
        <f t="shared" si="38"/>
        <v>2640</v>
      </c>
      <c r="Y157" s="10">
        <v>200</v>
      </c>
      <c r="Z157" s="7">
        <v>7500</v>
      </c>
      <c r="AA157" s="7"/>
      <c r="AB157" s="10"/>
      <c r="AC157" s="7" t="s">
        <v>338</v>
      </c>
      <c r="AD157" s="7"/>
    </row>
    <row r="158" spans="1:30">
      <c r="A158" s="1">
        <v>10010031</v>
      </c>
      <c r="B158" s="8" t="s">
        <v>800</v>
      </c>
      <c r="C158" s="19" t="s">
        <v>492</v>
      </c>
      <c r="D158" s="1">
        <v>4</v>
      </c>
      <c r="E158" s="2">
        <v>1</v>
      </c>
      <c r="F158" s="7">
        <v>28</v>
      </c>
      <c r="G158" s="7" t="s">
        <v>701</v>
      </c>
      <c r="H158" s="7">
        <v>2</v>
      </c>
      <c r="I158" s="9" t="s">
        <v>596</v>
      </c>
      <c r="J158" s="9">
        <v>2</v>
      </c>
      <c r="K158" s="9" t="s">
        <v>127</v>
      </c>
      <c r="L158" s="9">
        <v>9</v>
      </c>
      <c r="M158" s="3"/>
      <c r="N158" s="7"/>
      <c r="O158" s="7">
        <v>1</v>
      </c>
      <c r="P158" s="7">
        <v>0</v>
      </c>
      <c r="Q158" s="7">
        <v>0</v>
      </c>
      <c r="R158" s="7">
        <v>0</v>
      </c>
      <c r="S158" s="7">
        <v>0</v>
      </c>
      <c r="T158" s="9">
        <f>MROUND(ROUND(T157*2.5,0)*(100+10%*H158)%,30)</f>
        <v>19230</v>
      </c>
      <c r="U158" s="10"/>
      <c r="V158" s="10"/>
      <c r="W158" s="8">
        <f t="shared" si="45"/>
        <v>550</v>
      </c>
      <c r="X158" s="1">
        <f t="shared" si="38"/>
        <v>6600</v>
      </c>
      <c r="Y158" s="10">
        <v>200</v>
      </c>
      <c r="Z158" s="7">
        <f>MROUND(ROUND(Z157*5,0)*(100+10%*S158)%,30)</f>
        <v>37500</v>
      </c>
      <c r="AA158" s="7"/>
      <c r="AB158" s="10"/>
      <c r="AC158" s="7" t="s">
        <v>338</v>
      </c>
      <c r="AD158" s="7"/>
    </row>
    <row r="159" spans="1:30">
      <c r="A159" s="1">
        <v>10010031</v>
      </c>
      <c r="B159" s="8" t="s">
        <v>800</v>
      </c>
      <c r="C159" s="19" t="s">
        <v>492</v>
      </c>
      <c r="D159" s="1">
        <v>5</v>
      </c>
      <c r="E159" s="2">
        <v>1</v>
      </c>
      <c r="F159" s="7">
        <v>30</v>
      </c>
      <c r="G159" s="7" t="s">
        <v>701</v>
      </c>
      <c r="H159" s="7">
        <v>2</v>
      </c>
      <c r="I159" s="9" t="s">
        <v>597</v>
      </c>
      <c r="J159" s="9">
        <v>2</v>
      </c>
      <c r="K159" s="9" t="s">
        <v>156</v>
      </c>
      <c r="L159" s="9">
        <v>13</v>
      </c>
      <c r="M159" s="3"/>
      <c r="N159" s="7"/>
      <c r="O159" s="7">
        <v>1</v>
      </c>
      <c r="P159" s="7">
        <v>0</v>
      </c>
      <c r="Q159" s="7">
        <v>0</v>
      </c>
      <c r="R159" s="7">
        <v>0</v>
      </c>
      <c r="S159" s="7">
        <v>0</v>
      </c>
      <c r="T159" s="9">
        <f>MROUND(ROUND(T158*6,0)*(100+10%*H159)%,30)</f>
        <v>115620</v>
      </c>
      <c r="U159" s="10"/>
      <c r="V159" s="10"/>
      <c r="W159" s="8">
        <f t="shared" si="45"/>
        <v>1375</v>
      </c>
      <c r="X159" s="1">
        <f t="shared" si="38"/>
        <v>16500</v>
      </c>
      <c r="Y159" s="10">
        <v>200</v>
      </c>
      <c r="Z159" s="7">
        <f>MROUND(ROUND(Z158*2.5,0)*(100+10%*M159)%,30)</f>
        <v>93750</v>
      </c>
      <c r="AA159" s="7"/>
      <c r="AB159" s="10"/>
      <c r="AC159" s="7" t="s">
        <v>338</v>
      </c>
      <c r="AD159" s="7"/>
    </row>
    <row r="160" spans="1:30">
      <c r="A160" s="1">
        <v>10010032</v>
      </c>
      <c r="B160" s="8" t="s">
        <v>801</v>
      </c>
      <c r="C160" s="19" t="s">
        <v>493</v>
      </c>
      <c r="D160" s="1">
        <v>1</v>
      </c>
      <c r="E160" s="2">
        <v>1</v>
      </c>
      <c r="F160" s="7">
        <v>7</v>
      </c>
      <c r="G160" s="7" t="s">
        <v>702</v>
      </c>
      <c r="H160" s="7">
        <v>2</v>
      </c>
      <c r="I160" s="9" t="s">
        <v>598</v>
      </c>
      <c r="J160" s="9">
        <v>3</v>
      </c>
      <c r="K160" s="9" t="s">
        <v>82</v>
      </c>
      <c r="L160" s="9">
        <v>4</v>
      </c>
      <c r="M160" s="3"/>
      <c r="N160" s="7"/>
      <c r="O160" s="7">
        <v>1</v>
      </c>
      <c r="P160" s="7">
        <v>0</v>
      </c>
      <c r="Q160" s="7">
        <v>0</v>
      </c>
      <c r="R160" s="7">
        <v>0</v>
      </c>
      <c r="S160" s="7">
        <v>0</v>
      </c>
      <c r="T160" s="9">
        <v>2000</v>
      </c>
      <c r="U160" s="10"/>
      <c r="V160" s="10"/>
      <c r="W160" s="8">
        <v>36</v>
      </c>
      <c r="X160" s="1">
        <f t="shared" si="38"/>
        <v>432</v>
      </c>
      <c r="Y160" s="10">
        <v>0</v>
      </c>
      <c r="Z160" s="7">
        <v>1800</v>
      </c>
      <c r="AA160" s="7"/>
      <c r="AB160" s="10"/>
      <c r="AC160" s="7" t="s">
        <v>345</v>
      </c>
      <c r="AD160" s="7"/>
    </row>
    <row r="161" spans="1:30">
      <c r="A161" s="1">
        <v>10010032</v>
      </c>
      <c r="B161" s="8" t="s">
        <v>848</v>
      </c>
      <c r="C161" s="19" t="s">
        <v>493</v>
      </c>
      <c r="D161" s="1">
        <v>2</v>
      </c>
      <c r="E161" s="2">
        <v>1</v>
      </c>
      <c r="F161" s="7">
        <v>12</v>
      </c>
      <c r="G161" s="7" t="s">
        <v>702</v>
      </c>
      <c r="H161" s="7">
        <v>2</v>
      </c>
      <c r="I161" s="9" t="s">
        <v>598</v>
      </c>
      <c r="J161" s="9">
        <v>3</v>
      </c>
      <c r="K161" s="9" t="s">
        <v>103</v>
      </c>
      <c r="L161" s="9">
        <v>6</v>
      </c>
      <c r="M161" s="3"/>
      <c r="N161" s="7"/>
      <c r="O161" s="7">
        <v>1</v>
      </c>
      <c r="P161" s="7">
        <v>0</v>
      </c>
      <c r="Q161" s="7">
        <v>0</v>
      </c>
      <c r="R161" s="7">
        <v>0</v>
      </c>
      <c r="S161" s="7">
        <v>0</v>
      </c>
      <c r="T161" s="9">
        <v>7550</v>
      </c>
      <c r="U161" s="10"/>
      <c r="V161" s="10"/>
      <c r="W161" s="8">
        <f>ROUND(W160*2.5,0)</f>
        <v>90</v>
      </c>
      <c r="X161" s="1">
        <f t="shared" si="38"/>
        <v>1080</v>
      </c>
      <c r="Y161" s="10">
        <v>0</v>
      </c>
      <c r="Z161" s="7">
        <v>7200</v>
      </c>
      <c r="AA161" s="7"/>
      <c r="AB161" s="10"/>
      <c r="AC161" s="7" t="s">
        <v>345</v>
      </c>
      <c r="AD161" s="7"/>
    </row>
    <row r="162" spans="1:30">
      <c r="A162" s="1">
        <v>10010032</v>
      </c>
      <c r="B162" s="8" t="s">
        <v>801</v>
      </c>
      <c r="C162" s="19" t="s">
        <v>493</v>
      </c>
      <c r="D162" s="1">
        <v>3</v>
      </c>
      <c r="E162" s="2">
        <v>1</v>
      </c>
      <c r="F162" s="7">
        <v>16</v>
      </c>
      <c r="G162" s="7" t="s">
        <v>702</v>
      </c>
      <c r="H162" s="7">
        <v>2</v>
      </c>
      <c r="I162" s="9" t="s">
        <v>344</v>
      </c>
      <c r="J162" s="9">
        <v>3</v>
      </c>
      <c r="K162" s="9" t="s">
        <v>86</v>
      </c>
      <c r="L162" s="9">
        <v>8</v>
      </c>
      <c r="M162" s="3"/>
      <c r="N162" s="7"/>
      <c r="O162" s="7">
        <v>1</v>
      </c>
      <c r="P162" s="7">
        <v>0</v>
      </c>
      <c r="Q162" s="7">
        <v>0</v>
      </c>
      <c r="R162" s="7">
        <v>0</v>
      </c>
      <c r="S162" s="7">
        <v>0</v>
      </c>
      <c r="T162" s="9">
        <f>MROUND(ROUND(T161*2.4,0)*(100+10%*H162)%,30)</f>
        <v>18150</v>
      </c>
      <c r="U162" s="10"/>
      <c r="V162" s="10"/>
      <c r="W162" s="8">
        <f t="shared" ref="W162:W164" si="46">ROUND(W161*2.5,0)</f>
        <v>225</v>
      </c>
      <c r="X162" s="1">
        <f t="shared" si="38"/>
        <v>2700</v>
      </c>
      <c r="Y162" s="10">
        <v>0</v>
      </c>
      <c r="Z162" s="7">
        <v>18500</v>
      </c>
      <c r="AA162" s="7"/>
      <c r="AB162" s="10"/>
      <c r="AC162" s="7" t="s">
        <v>345</v>
      </c>
      <c r="AD162" s="7"/>
    </row>
    <row r="163" spans="1:30">
      <c r="A163" s="1">
        <v>10010032</v>
      </c>
      <c r="B163" s="8" t="s">
        <v>801</v>
      </c>
      <c r="C163" s="19" t="s">
        <v>493</v>
      </c>
      <c r="D163" s="1">
        <v>4</v>
      </c>
      <c r="E163" s="2">
        <v>1</v>
      </c>
      <c r="F163" s="7">
        <v>19</v>
      </c>
      <c r="G163" s="7" t="s">
        <v>702</v>
      </c>
      <c r="H163" s="7">
        <v>2</v>
      </c>
      <c r="I163" s="9" t="s">
        <v>598</v>
      </c>
      <c r="J163" s="9">
        <v>3</v>
      </c>
      <c r="K163" s="9" t="s">
        <v>88</v>
      </c>
      <c r="L163" s="9">
        <v>10</v>
      </c>
      <c r="M163" s="3"/>
      <c r="N163" s="7"/>
      <c r="O163" s="7">
        <v>1</v>
      </c>
      <c r="P163" s="7">
        <v>0</v>
      </c>
      <c r="Q163" s="7">
        <v>0</v>
      </c>
      <c r="R163" s="7">
        <v>0</v>
      </c>
      <c r="S163" s="7">
        <v>0</v>
      </c>
      <c r="T163" s="9">
        <f>MROUND(ROUND(T162*2.5,0)*(100+10%*H163)%,30)</f>
        <v>45480</v>
      </c>
      <c r="U163" s="10"/>
      <c r="V163" s="10"/>
      <c r="W163" s="8">
        <f t="shared" si="46"/>
        <v>563</v>
      </c>
      <c r="X163" s="1">
        <f t="shared" si="38"/>
        <v>6756</v>
      </c>
      <c r="Y163" s="10">
        <v>0</v>
      </c>
      <c r="Z163" s="7">
        <f>MROUND(ROUND(Z162*2.4,0)*(100+10%*M163)%,30)</f>
        <v>44400</v>
      </c>
      <c r="AA163" s="7"/>
      <c r="AB163" s="10"/>
      <c r="AC163" s="7" t="s">
        <v>345</v>
      </c>
      <c r="AD163" s="7"/>
    </row>
    <row r="164" spans="1:30">
      <c r="A164" s="1">
        <v>10010032</v>
      </c>
      <c r="B164" s="8" t="s">
        <v>801</v>
      </c>
      <c r="C164" s="19" t="s">
        <v>493</v>
      </c>
      <c r="D164" s="1">
        <v>5</v>
      </c>
      <c r="E164" s="2">
        <v>1</v>
      </c>
      <c r="F164" s="7">
        <v>22</v>
      </c>
      <c r="G164" s="7" t="s">
        <v>702</v>
      </c>
      <c r="H164" s="7">
        <v>2</v>
      </c>
      <c r="I164" s="9" t="s">
        <v>598</v>
      </c>
      <c r="J164" s="9">
        <v>3</v>
      </c>
      <c r="K164" s="9" t="s">
        <v>132</v>
      </c>
      <c r="L164" s="9">
        <v>12</v>
      </c>
      <c r="M164" s="3"/>
      <c r="N164" s="7"/>
      <c r="O164" s="7">
        <v>1</v>
      </c>
      <c r="P164" s="7">
        <v>0</v>
      </c>
      <c r="Q164" s="7">
        <v>0</v>
      </c>
      <c r="R164" s="7">
        <v>0</v>
      </c>
      <c r="S164" s="7">
        <v>0</v>
      </c>
      <c r="T164" s="9">
        <f>MROUND(ROUND(T163*2.5,0)*(100+10%*H164)%,30)</f>
        <v>113940</v>
      </c>
      <c r="U164" s="10"/>
      <c r="V164" s="10"/>
      <c r="W164" s="8">
        <f t="shared" si="46"/>
        <v>1408</v>
      </c>
      <c r="X164" s="1">
        <f t="shared" si="38"/>
        <v>16896</v>
      </c>
      <c r="Y164" s="10">
        <v>0</v>
      </c>
      <c r="Z164" s="7">
        <f>MROUND(ROUND(Z163*2.5,0)*(100+10%*M164)%,30)</f>
        <v>111000</v>
      </c>
      <c r="AA164" s="7"/>
      <c r="AB164" s="10"/>
      <c r="AC164" s="7" t="s">
        <v>345</v>
      </c>
      <c r="AD164" s="7"/>
    </row>
    <row r="165" spans="1:30">
      <c r="A165" s="1">
        <v>10010033</v>
      </c>
      <c r="B165" s="8" t="s">
        <v>802</v>
      </c>
      <c r="C165" s="19" t="s">
        <v>494</v>
      </c>
      <c r="D165" s="1">
        <v>1</v>
      </c>
      <c r="E165" s="2">
        <v>1</v>
      </c>
      <c r="F165" s="7">
        <v>7</v>
      </c>
      <c r="G165" s="7" t="s">
        <v>690</v>
      </c>
      <c r="H165" s="7">
        <v>2</v>
      </c>
      <c r="I165" s="9" t="s">
        <v>599</v>
      </c>
      <c r="J165" s="9">
        <v>3</v>
      </c>
      <c r="K165" s="9" t="s">
        <v>82</v>
      </c>
      <c r="L165" s="9">
        <v>4</v>
      </c>
      <c r="M165" s="3"/>
      <c r="N165" s="7"/>
      <c r="O165" s="7">
        <v>1</v>
      </c>
      <c r="P165" s="7">
        <v>0</v>
      </c>
      <c r="Q165" s="7">
        <v>0</v>
      </c>
      <c r="R165" s="7">
        <v>0</v>
      </c>
      <c r="S165" s="7">
        <v>0</v>
      </c>
      <c r="T165" s="9">
        <v>2900</v>
      </c>
      <c r="U165" s="10"/>
      <c r="V165" s="10"/>
      <c r="W165" s="8">
        <v>38</v>
      </c>
      <c r="X165" s="1">
        <f t="shared" si="38"/>
        <v>456</v>
      </c>
      <c r="Y165" s="10">
        <v>0</v>
      </c>
      <c r="Z165" s="7">
        <v>2700</v>
      </c>
      <c r="AA165" s="7"/>
      <c r="AB165" s="10"/>
      <c r="AC165" s="7" t="s">
        <v>352</v>
      </c>
      <c r="AD165" s="7"/>
    </row>
    <row r="166" spans="1:30">
      <c r="A166" s="1">
        <v>10010033</v>
      </c>
      <c r="B166" s="8" t="s">
        <v>847</v>
      </c>
      <c r="C166" s="19" t="s">
        <v>494</v>
      </c>
      <c r="D166" s="1">
        <v>2</v>
      </c>
      <c r="E166" s="2">
        <v>1</v>
      </c>
      <c r="F166" s="7">
        <v>10</v>
      </c>
      <c r="G166" s="7" t="s">
        <v>690</v>
      </c>
      <c r="H166" s="7">
        <v>2</v>
      </c>
      <c r="I166" s="9" t="s">
        <v>351</v>
      </c>
      <c r="J166" s="9">
        <v>3</v>
      </c>
      <c r="K166" s="9" t="s">
        <v>103</v>
      </c>
      <c r="L166" s="9">
        <v>6</v>
      </c>
      <c r="M166" s="3"/>
      <c r="N166" s="7"/>
      <c r="O166" s="7">
        <v>1</v>
      </c>
      <c r="P166" s="7">
        <v>0</v>
      </c>
      <c r="Q166" s="7">
        <v>0</v>
      </c>
      <c r="R166" s="7">
        <v>0</v>
      </c>
      <c r="S166" s="7">
        <v>0</v>
      </c>
      <c r="T166" s="9">
        <v>7450</v>
      </c>
      <c r="U166" s="10"/>
      <c r="V166" s="10"/>
      <c r="W166" s="8">
        <f>ROUND(W165*2.5,0)</f>
        <v>95</v>
      </c>
      <c r="X166" s="1">
        <f t="shared" si="38"/>
        <v>1140</v>
      </c>
      <c r="Y166" s="10">
        <v>0</v>
      </c>
      <c r="Z166" s="7">
        <v>7200</v>
      </c>
      <c r="AA166" s="7"/>
      <c r="AB166" s="10"/>
      <c r="AC166" s="7" t="s">
        <v>352</v>
      </c>
      <c r="AD166" s="7"/>
    </row>
    <row r="167" spans="1:30">
      <c r="A167" s="1">
        <v>10010033</v>
      </c>
      <c r="B167" s="8" t="s">
        <v>802</v>
      </c>
      <c r="C167" s="19" t="s">
        <v>494</v>
      </c>
      <c r="D167" s="1">
        <v>3</v>
      </c>
      <c r="E167" s="2">
        <v>1</v>
      </c>
      <c r="F167" s="7">
        <v>13</v>
      </c>
      <c r="G167" s="7" t="s">
        <v>690</v>
      </c>
      <c r="H167" s="7">
        <v>2</v>
      </c>
      <c r="I167" s="9" t="s">
        <v>599</v>
      </c>
      <c r="J167" s="9">
        <v>3</v>
      </c>
      <c r="K167" s="9" t="s">
        <v>127</v>
      </c>
      <c r="L167" s="9">
        <v>9</v>
      </c>
      <c r="M167" s="3"/>
      <c r="N167" s="7"/>
      <c r="O167" s="7">
        <v>1</v>
      </c>
      <c r="P167" s="7">
        <v>0</v>
      </c>
      <c r="Q167" s="7">
        <v>0</v>
      </c>
      <c r="R167" s="7">
        <v>0</v>
      </c>
      <c r="S167" s="7">
        <v>0</v>
      </c>
      <c r="T167" s="9">
        <f>MROUND(ROUND(T166*2.4,0)*(100+10%*H167)%,30)</f>
        <v>17910</v>
      </c>
      <c r="U167" s="10"/>
      <c r="V167" s="10"/>
      <c r="W167" s="8">
        <f t="shared" ref="W167:W169" si="47">ROUND(W166*2.5,0)</f>
        <v>238</v>
      </c>
      <c r="X167" s="1">
        <f t="shared" si="38"/>
        <v>2856</v>
      </c>
      <c r="Y167" s="10">
        <v>0</v>
      </c>
      <c r="Z167" s="7">
        <v>18000</v>
      </c>
      <c r="AA167" s="7"/>
      <c r="AB167" s="10"/>
      <c r="AC167" s="7" t="s">
        <v>352</v>
      </c>
      <c r="AD167" s="7"/>
    </row>
    <row r="168" spans="1:30">
      <c r="A168" s="1">
        <v>10010033</v>
      </c>
      <c r="B168" s="8" t="s">
        <v>802</v>
      </c>
      <c r="C168" s="19" t="s">
        <v>494</v>
      </c>
      <c r="D168" s="1">
        <v>4</v>
      </c>
      <c r="E168" s="2">
        <v>1</v>
      </c>
      <c r="F168" s="7">
        <v>16</v>
      </c>
      <c r="G168" s="7" t="s">
        <v>690</v>
      </c>
      <c r="H168" s="7">
        <v>2</v>
      </c>
      <c r="I168" s="9" t="s">
        <v>600</v>
      </c>
      <c r="J168" s="9">
        <v>3</v>
      </c>
      <c r="K168" s="9" t="s">
        <v>88</v>
      </c>
      <c r="L168" s="9">
        <v>10</v>
      </c>
      <c r="M168" s="3"/>
      <c r="N168" s="7"/>
      <c r="O168" s="7">
        <v>1</v>
      </c>
      <c r="P168" s="7">
        <v>0</v>
      </c>
      <c r="Q168" s="7">
        <v>0</v>
      </c>
      <c r="R168" s="7">
        <v>0</v>
      </c>
      <c r="S168" s="7">
        <v>0</v>
      </c>
      <c r="T168" s="9">
        <f>MROUND(ROUND(T167*2.5,0)*(100+10%*H168)%,30)</f>
        <v>44850</v>
      </c>
      <c r="U168" s="10"/>
      <c r="V168" s="10"/>
      <c r="W168" s="8">
        <f t="shared" si="47"/>
        <v>595</v>
      </c>
      <c r="X168" s="1">
        <f t="shared" si="38"/>
        <v>7140</v>
      </c>
      <c r="Y168" s="10">
        <v>0</v>
      </c>
      <c r="Z168" s="7">
        <f>MROUND(ROUND(Z167*2.4,0)*(100+10%*M168)%,30)</f>
        <v>43200</v>
      </c>
      <c r="AA168" s="7"/>
      <c r="AB168" s="10"/>
      <c r="AC168" s="7" t="s">
        <v>352</v>
      </c>
      <c r="AD168" s="7"/>
    </row>
    <row r="169" spans="1:30">
      <c r="A169" s="1">
        <v>10010033</v>
      </c>
      <c r="B169" s="8" t="s">
        <v>802</v>
      </c>
      <c r="C169" s="19" t="s">
        <v>494</v>
      </c>
      <c r="D169" s="1">
        <v>5</v>
      </c>
      <c r="E169" s="2">
        <v>1</v>
      </c>
      <c r="F169" s="7">
        <v>20</v>
      </c>
      <c r="G169" s="7" t="s">
        <v>690</v>
      </c>
      <c r="H169" s="7">
        <v>2</v>
      </c>
      <c r="I169" s="9" t="s">
        <v>599</v>
      </c>
      <c r="J169" s="9">
        <v>3</v>
      </c>
      <c r="K169" s="9" t="s">
        <v>132</v>
      </c>
      <c r="L169" s="9">
        <v>12</v>
      </c>
      <c r="M169" s="3"/>
      <c r="N169" s="7"/>
      <c r="O169" s="7">
        <v>1</v>
      </c>
      <c r="P169" s="7">
        <v>0</v>
      </c>
      <c r="Q169" s="7">
        <v>0</v>
      </c>
      <c r="R169" s="7">
        <v>0</v>
      </c>
      <c r="S169" s="7">
        <v>0</v>
      </c>
      <c r="T169" s="9">
        <f>MROUND(ROUND(T168*2.5,0)*(100+10%*H169)%,30)</f>
        <v>112350</v>
      </c>
      <c r="U169" s="10"/>
      <c r="V169" s="10"/>
      <c r="W169" s="8">
        <f t="shared" si="47"/>
        <v>1488</v>
      </c>
      <c r="X169" s="1">
        <f t="shared" si="38"/>
        <v>17856</v>
      </c>
      <c r="Y169" s="10">
        <v>0</v>
      </c>
      <c r="Z169" s="7">
        <f>MROUND(ROUND(Z168*2.5,0)*(100+10%*M169)%,30)</f>
        <v>108000</v>
      </c>
      <c r="AA169" s="7"/>
      <c r="AB169" s="10"/>
      <c r="AC169" s="7" t="s">
        <v>352</v>
      </c>
      <c r="AD169" s="7"/>
    </row>
    <row r="170" spans="1:30">
      <c r="A170" s="1">
        <v>10010034</v>
      </c>
      <c r="B170" s="8" t="s">
        <v>803</v>
      </c>
      <c r="C170" s="19" t="s">
        <v>495</v>
      </c>
      <c r="D170" s="1">
        <v>1</v>
      </c>
      <c r="E170" s="2">
        <v>1</v>
      </c>
      <c r="F170" s="7">
        <v>15</v>
      </c>
      <c r="G170" s="7" t="s">
        <v>690</v>
      </c>
      <c r="H170" s="7">
        <v>6</v>
      </c>
      <c r="I170" s="9" t="s">
        <v>601</v>
      </c>
      <c r="J170" s="9">
        <v>3</v>
      </c>
      <c r="K170" s="9" t="s">
        <v>122</v>
      </c>
      <c r="L170" s="9">
        <v>7</v>
      </c>
      <c r="M170" s="3"/>
      <c r="N170" s="7"/>
      <c r="O170" s="7">
        <v>1</v>
      </c>
      <c r="P170" s="7">
        <v>0</v>
      </c>
      <c r="Q170" s="7">
        <v>0</v>
      </c>
      <c r="R170" s="7">
        <v>0</v>
      </c>
      <c r="S170" s="7">
        <v>0</v>
      </c>
      <c r="T170" s="9">
        <v>10000</v>
      </c>
      <c r="U170" s="10"/>
      <c r="V170" s="10"/>
      <c r="W170" s="8">
        <v>0</v>
      </c>
      <c r="X170" s="1">
        <f t="shared" si="38"/>
        <v>0</v>
      </c>
      <c r="Y170" s="10">
        <v>0</v>
      </c>
      <c r="Z170" s="7">
        <v>12000</v>
      </c>
      <c r="AA170" s="7"/>
      <c r="AB170" s="10"/>
      <c r="AC170" s="7" t="s">
        <v>360</v>
      </c>
      <c r="AD170" s="7"/>
    </row>
    <row r="171" spans="1:30">
      <c r="A171" s="1">
        <v>10010034</v>
      </c>
      <c r="B171" s="8" t="s">
        <v>846</v>
      </c>
      <c r="C171" s="19" t="s">
        <v>495</v>
      </c>
      <c r="D171" s="1">
        <v>2</v>
      </c>
      <c r="E171" s="2">
        <v>1</v>
      </c>
      <c r="F171" s="7">
        <v>30</v>
      </c>
      <c r="G171" s="7" t="s">
        <v>690</v>
      </c>
      <c r="H171" s="7">
        <v>6</v>
      </c>
      <c r="I171" s="9" t="s">
        <v>602</v>
      </c>
      <c r="J171" s="9">
        <v>3</v>
      </c>
      <c r="K171" s="9" t="s">
        <v>132</v>
      </c>
      <c r="L171" s="9">
        <v>12</v>
      </c>
      <c r="M171" s="3"/>
      <c r="N171" s="7"/>
      <c r="O171" s="7">
        <v>1</v>
      </c>
      <c r="P171" s="7">
        <v>0</v>
      </c>
      <c r="Q171" s="7">
        <v>0</v>
      </c>
      <c r="R171" s="7">
        <v>0</v>
      </c>
      <c r="S171" s="7">
        <v>0</v>
      </c>
      <c r="T171" s="9">
        <v>125000</v>
      </c>
      <c r="U171" s="10"/>
      <c r="V171" s="10"/>
      <c r="W171" s="8">
        <v>0</v>
      </c>
      <c r="X171" s="1">
        <f t="shared" si="38"/>
        <v>0</v>
      </c>
      <c r="Y171" s="10">
        <v>0</v>
      </c>
      <c r="Z171" s="7">
        <v>135000</v>
      </c>
      <c r="AA171" s="7"/>
      <c r="AB171" s="10"/>
      <c r="AC171" s="7" t="s">
        <v>360</v>
      </c>
      <c r="AD171" s="7"/>
    </row>
    <row r="172" spans="1:30">
      <c r="A172" s="1">
        <v>10010035</v>
      </c>
      <c r="B172" s="8" t="s">
        <v>804</v>
      </c>
      <c r="C172" s="19" t="s">
        <v>496</v>
      </c>
      <c r="D172" s="1">
        <v>1</v>
      </c>
      <c r="E172" s="2">
        <v>1</v>
      </c>
      <c r="F172" s="7">
        <v>5</v>
      </c>
      <c r="G172" s="7" t="s">
        <v>690</v>
      </c>
      <c r="H172" s="7">
        <v>6</v>
      </c>
      <c r="I172" s="9" t="s">
        <v>603</v>
      </c>
      <c r="J172" s="9">
        <v>8</v>
      </c>
      <c r="K172" s="9" t="s">
        <v>115</v>
      </c>
      <c r="L172" s="9">
        <v>3</v>
      </c>
      <c r="M172" s="3"/>
      <c r="N172" s="7"/>
      <c r="O172" s="7">
        <v>1</v>
      </c>
      <c r="P172" s="7">
        <v>0</v>
      </c>
      <c r="Q172" s="7">
        <v>0</v>
      </c>
      <c r="R172" s="7">
        <v>0</v>
      </c>
      <c r="S172" s="7">
        <v>0</v>
      </c>
      <c r="T172" s="9">
        <v>1150</v>
      </c>
      <c r="U172" s="10"/>
      <c r="V172" s="10"/>
      <c r="W172" s="8">
        <v>36</v>
      </c>
      <c r="X172" s="1">
        <f t="shared" si="38"/>
        <v>432</v>
      </c>
      <c r="Y172" s="10">
        <v>0</v>
      </c>
      <c r="Z172" s="7">
        <v>900</v>
      </c>
      <c r="AA172" s="7"/>
      <c r="AB172" s="10"/>
      <c r="AC172" s="7" t="s">
        <v>364</v>
      </c>
      <c r="AD172" s="7"/>
    </row>
    <row r="173" spans="1:30">
      <c r="A173" s="1">
        <v>10010035</v>
      </c>
      <c r="B173" s="8" t="s">
        <v>845</v>
      </c>
      <c r="C173" s="19" t="s">
        <v>496</v>
      </c>
      <c r="D173" s="1">
        <v>2</v>
      </c>
      <c r="E173" s="2">
        <v>1</v>
      </c>
      <c r="F173" s="7">
        <v>9</v>
      </c>
      <c r="G173" s="7" t="s">
        <v>690</v>
      </c>
      <c r="H173" s="7">
        <v>6</v>
      </c>
      <c r="I173" s="9" t="s">
        <v>603</v>
      </c>
      <c r="J173" s="9">
        <v>8</v>
      </c>
      <c r="K173" s="9" t="s">
        <v>103</v>
      </c>
      <c r="L173" s="9">
        <v>6</v>
      </c>
      <c r="M173" s="3"/>
      <c r="N173" s="7"/>
      <c r="O173" s="7">
        <v>1</v>
      </c>
      <c r="P173" s="7">
        <v>0</v>
      </c>
      <c r="Q173" s="7">
        <v>0</v>
      </c>
      <c r="R173" s="7">
        <v>0</v>
      </c>
      <c r="S173" s="7">
        <v>0</v>
      </c>
      <c r="T173" s="9">
        <v>7700</v>
      </c>
      <c r="U173" s="10"/>
      <c r="V173" s="10"/>
      <c r="W173" s="8">
        <f>ROUND(W172*2.5,0)</f>
        <v>90</v>
      </c>
      <c r="X173" s="1">
        <f t="shared" si="38"/>
        <v>1080</v>
      </c>
      <c r="Y173" s="10">
        <v>0</v>
      </c>
      <c r="Z173" s="7">
        <v>7500</v>
      </c>
      <c r="AA173" s="7"/>
      <c r="AB173" s="10"/>
      <c r="AC173" s="7" t="s">
        <v>364</v>
      </c>
      <c r="AD173" s="7"/>
    </row>
    <row r="174" spans="1:30">
      <c r="A174" s="1">
        <v>10010035</v>
      </c>
      <c r="B174" s="8" t="s">
        <v>804</v>
      </c>
      <c r="C174" s="19" t="s">
        <v>496</v>
      </c>
      <c r="D174" s="1">
        <v>3</v>
      </c>
      <c r="E174" s="2">
        <v>1</v>
      </c>
      <c r="F174" s="7">
        <v>14</v>
      </c>
      <c r="G174" s="7" t="s">
        <v>690</v>
      </c>
      <c r="H174" s="7">
        <v>6</v>
      </c>
      <c r="I174" s="9" t="s">
        <v>603</v>
      </c>
      <c r="J174" s="9">
        <v>8</v>
      </c>
      <c r="K174" s="9" t="s">
        <v>127</v>
      </c>
      <c r="L174" s="9">
        <v>9</v>
      </c>
      <c r="M174" s="3"/>
      <c r="N174" s="7"/>
      <c r="O174" s="7">
        <v>1</v>
      </c>
      <c r="P174" s="7">
        <v>0</v>
      </c>
      <c r="Q174" s="7">
        <v>0</v>
      </c>
      <c r="R174" s="7">
        <v>0</v>
      </c>
      <c r="S174" s="7">
        <v>0</v>
      </c>
      <c r="T174" s="9">
        <f>MROUND(ROUND(T173*2.4,0)*(100+10%*P174)%,30)</f>
        <v>18480</v>
      </c>
      <c r="U174" s="10"/>
      <c r="V174" s="10"/>
      <c r="W174" s="8">
        <f t="shared" ref="W174:W176" si="48">ROUND(W173*2.5,0)</f>
        <v>225</v>
      </c>
      <c r="X174" s="1">
        <f t="shared" si="38"/>
        <v>2700</v>
      </c>
      <c r="Y174" s="10">
        <v>0</v>
      </c>
      <c r="Z174" s="7">
        <v>24000</v>
      </c>
      <c r="AA174" s="7"/>
      <c r="AB174" s="10"/>
      <c r="AC174" s="7" t="s">
        <v>364</v>
      </c>
      <c r="AD174" s="7"/>
    </row>
    <row r="175" spans="1:30">
      <c r="A175" s="1">
        <v>10010035</v>
      </c>
      <c r="B175" s="8" t="s">
        <v>804</v>
      </c>
      <c r="C175" s="19" t="s">
        <v>496</v>
      </c>
      <c r="D175" s="1">
        <v>4</v>
      </c>
      <c r="E175" s="2">
        <v>1</v>
      </c>
      <c r="F175" s="7">
        <v>20</v>
      </c>
      <c r="G175" s="7" t="s">
        <v>690</v>
      </c>
      <c r="H175" s="7">
        <v>6</v>
      </c>
      <c r="I175" s="9" t="s">
        <v>603</v>
      </c>
      <c r="J175" s="9">
        <v>8</v>
      </c>
      <c r="K175" s="9" t="s">
        <v>106</v>
      </c>
      <c r="L175" s="9">
        <v>11</v>
      </c>
      <c r="M175" s="3"/>
      <c r="N175" s="7"/>
      <c r="O175" s="7">
        <v>1</v>
      </c>
      <c r="P175" s="7">
        <v>0</v>
      </c>
      <c r="Q175" s="7">
        <v>0</v>
      </c>
      <c r="R175" s="7">
        <v>0</v>
      </c>
      <c r="S175" s="7">
        <v>0</v>
      </c>
      <c r="T175" s="9">
        <f>MROUND(ROUND(T174*2.7,0)*(100+10%*P175)%,30)</f>
        <v>49890</v>
      </c>
      <c r="U175" s="10"/>
      <c r="V175" s="10"/>
      <c r="W175" s="8">
        <f t="shared" si="48"/>
        <v>563</v>
      </c>
      <c r="X175" s="1">
        <f t="shared" si="38"/>
        <v>6756</v>
      </c>
      <c r="Y175" s="10">
        <v>0</v>
      </c>
      <c r="Z175" s="7">
        <f>MROUND(ROUND(Z174*2.4,0)*(100+10%*S175)%,30)</f>
        <v>57600</v>
      </c>
      <c r="AA175" s="7"/>
      <c r="AB175" s="10"/>
      <c r="AC175" s="7" t="s">
        <v>364</v>
      </c>
      <c r="AD175" s="7"/>
    </row>
    <row r="176" spans="1:30">
      <c r="A176" s="1">
        <v>10010035</v>
      </c>
      <c r="B176" s="8" t="s">
        <v>804</v>
      </c>
      <c r="C176" s="19" t="s">
        <v>496</v>
      </c>
      <c r="D176" s="1">
        <v>5</v>
      </c>
      <c r="E176" s="2">
        <v>1</v>
      </c>
      <c r="F176" s="7">
        <v>25</v>
      </c>
      <c r="G176" s="7" t="s">
        <v>690</v>
      </c>
      <c r="H176" s="7">
        <v>6</v>
      </c>
      <c r="I176" s="9" t="s">
        <v>603</v>
      </c>
      <c r="J176" s="9">
        <v>8</v>
      </c>
      <c r="K176" s="9" t="s">
        <v>156</v>
      </c>
      <c r="L176" s="9">
        <v>13</v>
      </c>
      <c r="M176" s="3"/>
      <c r="N176" s="7"/>
      <c r="O176" s="7">
        <v>1</v>
      </c>
      <c r="P176" s="7">
        <v>0</v>
      </c>
      <c r="Q176" s="7">
        <v>0</v>
      </c>
      <c r="R176" s="7">
        <v>0</v>
      </c>
      <c r="S176" s="7">
        <v>0</v>
      </c>
      <c r="T176" s="9">
        <f>MROUND(ROUND(T175*2.7,0)*(100+10%*P176)%,30)</f>
        <v>134700</v>
      </c>
      <c r="U176" s="10"/>
      <c r="V176" s="10"/>
      <c r="W176" s="8">
        <f t="shared" si="48"/>
        <v>1408</v>
      </c>
      <c r="X176" s="1">
        <f t="shared" si="38"/>
        <v>16896</v>
      </c>
      <c r="Y176" s="10">
        <v>0</v>
      </c>
      <c r="Z176" s="7">
        <f>MROUND(ROUND(Z175*2.7,0)*(100+10%*S176)%,30)</f>
        <v>155520</v>
      </c>
      <c r="AA176" s="7"/>
      <c r="AB176" s="10"/>
      <c r="AC176" s="7" t="s">
        <v>364</v>
      </c>
      <c r="AD176" s="7"/>
    </row>
    <row r="177" spans="1:30">
      <c r="A177" s="1">
        <v>10010036</v>
      </c>
      <c r="B177" s="8" t="s">
        <v>805</v>
      </c>
      <c r="C177" s="19" t="s">
        <v>497</v>
      </c>
      <c r="D177" s="1">
        <v>1</v>
      </c>
      <c r="E177" s="2">
        <v>1</v>
      </c>
      <c r="F177" s="7">
        <v>0</v>
      </c>
      <c r="G177" s="7" t="s">
        <v>703</v>
      </c>
      <c r="H177" s="7">
        <v>4</v>
      </c>
      <c r="I177" s="9" t="s">
        <v>370</v>
      </c>
      <c r="J177" s="9">
        <v>1</v>
      </c>
      <c r="K177" s="9"/>
      <c r="L177" s="9">
        <v>0</v>
      </c>
      <c r="M177" s="3"/>
      <c r="N177" s="7"/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9">
        <v>0</v>
      </c>
      <c r="U177" s="10"/>
      <c r="V177" s="10"/>
      <c r="W177" s="8">
        <v>0</v>
      </c>
      <c r="X177" s="1">
        <f t="shared" si="38"/>
        <v>0</v>
      </c>
      <c r="Y177" s="10">
        <v>0</v>
      </c>
      <c r="Z177" s="7">
        <v>0</v>
      </c>
      <c r="AA177" s="7"/>
      <c r="AB177" s="10"/>
      <c r="AC177" s="7" t="s">
        <v>371</v>
      </c>
      <c r="AD177" s="7"/>
    </row>
    <row r="178" spans="1:30">
      <c r="A178" s="1">
        <v>10010036</v>
      </c>
      <c r="B178" s="8" t="s">
        <v>805</v>
      </c>
      <c r="C178" s="19" t="s">
        <v>497</v>
      </c>
      <c r="D178" s="1">
        <v>2</v>
      </c>
      <c r="E178" s="2">
        <v>1</v>
      </c>
      <c r="F178" s="7">
        <v>0</v>
      </c>
      <c r="G178" s="7" t="s">
        <v>703</v>
      </c>
      <c r="H178" s="7">
        <v>4</v>
      </c>
      <c r="I178" s="9" t="s">
        <v>604</v>
      </c>
      <c r="J178" s="9">
        <v>1</v>
      </c>
      <c r="K178" s="9" t="s">
        <v>112</v>
      </c>
      <c r="L178" s="9">
        <v>1</v>
      </c>
      <c r="M178" s="3"/>
      <c r="N178" s="7"/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9">
        <v>200</v>
      </c>
      <c r="U178" s="10"/>
      <c r="V178" s="10"/>
      <c r="W178" s="8">
        <v>0</v>
      </c>
      <c r="X178" s="1">
        <f t="shared" si="38"/>
        <v>0</v>
      </c>
      <c r="Y178" s="10">
        <v>0</v>
      </c>
      <c r="Z178" s="7">
        <v>270</v>
      </c>
      <c r="AA178" s="7"/>
      <c r="AB178" s="10"/>
      <c r="AC178" s="7" t="s">
        <v>371</v>
      </c>
      <c r="AD178" s="7"/>
    </row>
    <row r="179" spans="1:30">
      <c r="A179" s="1">
        <v>10010036</v>
      </c>
      <c r="B179" s="8" t="s">
        <v>805</v>
      </c>
      <c r="C179" s="19" t="s">
        <v>497</v>
      </c>
      <c r="D179" s="1">
        <v>3</v>
      </c>
      <c r="E179" s="2">
        <v>1</v>
      </c>
      <c r="F179" s="7">
        <v>0</v>
      </c>
      <c r="G179" s="7" t="s">
        <v>703</v>
      </c>
      <c r="H179" s="7">
        <v>4</v>
      </c>
      <c r="I179" s="9" t="s">
        <v>604</v>
      </c>
      <c r="J179" s="9">
        <v>1</v>
      </c>
      <c r="K179" s="9" t="s">
        <v>112</v>
      </c>
      <c r="L179" s="9">
        <v>1</v>
      </c>
      <c r="M179" s="3"/>
      <c r="N179" s="7"/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9">
        <f>MROUND(ROUND(T178*1.5,0)*(100+10%*P179)%,30)</f>
        <v>300</v>
      </c>
      <c r="U179" s="10"/>
      <c r="V179" s="10"/>
      <c r="W179" s="8">
        <v>0</v>
      </c>
      <c r="X179" s="1">
        <f t="shared" si="38"/>
        <v>0</v>
      </c>
      <c r="Y179" s="10">
        <v>0</v>
      </c>
      <c r="Z179" s="7">
        <v>480</v>
      </c>
      <c r="AA179" s="7"/>
      <c r="AB179" s="10"/>
      <c r="AC179" s="7" t="s">
        <v>371</v>
      </c>
      <c r="AD179" s="7"/>
    </row>
    <row r="180" spans="1:30">
      <c r="A180" s="1">
        <v>10010036</v>
      </c>
      <c r="B180" s="8" t="s">
        <v>805</v>
      </c>
      <c r="C180" s="19" t="s">
        <v>497</v>
      </c>
      <c r="D180" s="1">
        <v>4</v>
      </c>
      <c r="E180" s="2">
        <v>1</v>
      </c>
      <c r="F180" s="7">
        <v>0</v>
      </c>
      <c r="G180" s="7" t="s">
        <v>703</v>
      </c>
      <c r="H180" s="7">
        <v>4</v>
      </c>
      <c r="I180" s="9" t="s">
        <v>604</v>
      </c>
      <c r="J180" s="9">
        <v>1</v>
      </c>
      <c r="K180" s="9" t="s">
        <v>79</v>
      </c>
      <c r="L180" s="9">
        <v>2</v>
      </c>
      <c r="M180" s="3"/>
      <c r="N180" s="7"/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9">
        <f t="shared" ref="T180:T187" si="49">MROUND(ROUND(T179*1.5,0)*(100+10%*P180)%,30)</f>
        <v>450</v>
      </c>
      <c r="U180" s="10"/>
      <c r="V180" s="10"/>
      <c r="W180" s="8">
        <v>0</v>
      </c>
      <c r="X180" s="1">
        <f t="shared" si="38"/>
        <v>0</v>
      </c>
      <c r="Y180" s="10">
        <v>0</v>
      </c>
      <c r="Z180" s="7">
        <f t="shared" ref="Z180:Z188" si="50">MROUND(ROUND(Z179*1.5,0)*(100+10%*S180)%,30)</f>
        <v>720</v>
      </c>
      <c r="AA180" s="7"/>
      <c r="AB180" s="10"/>
      <c r="AC180" s="7" t="s">
        <v>371</v>
      </c>
      <c r="AD180" s="7"/>
    </row>
    <row r="181" spans="1:30">
      <c r="A181" s="1">
        <v>10010036</v>
      </c>
      <c r="B181" s="8" t="s">
        <v>805</v>
      </c>
      <c r="C181" s="19" t="s">
        <v>497</v>
      </c>
      <c r="D181" s="1">
        <v>5</v>
      </c>
      <c r="E181" s="2">
        <v>1</v>
      </c>
      <c r="F181" s="7">
        <v>0</v>
      </c>
      <c r="G181" s="7" t="s">
        <v>703</v>
      </c>
      <c r="H181" s="7">
        <v>4</v>
      </c>
      <c r="I181" s="9" t="s">
        <v>604</v>
      </c>
      <c r="J181" s="9">
        <v>1</v>
      </c>
      <c r="K181" s="9" t="s">
        <v>115</v>
      </c>
      <c r="L181" s="9">
        <v>3</v>
      </c>
      <c r="M181" s="3"/>
      <c r="N181" s="7"/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9">
        <f t="shared" si="49"/>
        <v>690</v>
      </c>
      <c r="U181" s="10"/>
      <c r="V181" s="10"/>
      <c r="W181" s="8">
        <v>0</v>
      </c>
      <c r="X181" s="1">
        <f t="shared" si="38"/>
        <v>0</v>
      </c>
      <c r="Y181" s="10">
        <v>0</v>
      </c>
      <c r="Z181" s="7">
        <f t="shared" si="50"/>
        <v>1080</v>
      </c>
      <c r="AA181" s="7"/>
      <c r="AB181" s="10"/>
      <c r="AC181" s="7" t="s">
        <v>371</v>
      </c>
      <c r="AD181" s="7"/>
    </row>
    <row r="182" spans="1:30">
      <c r="A182" s="1">
        <v>10010036</v>
      </c>
      <c r="B182" s="8" t="s">
        <v>805</v>
      </c>
      <c r="C182" s="19" t="s">
        <v>497</v>
      </c>
      <c r="D182" s="1">
        <v>6</v>
      </c>
      <c r="E182" s="2">
        <v>1</v>
      </c>
      <c r="F182" s="7">
        <v>0</v>
      </c>
      <c r="G182" s="7" t="s">
        <v>703</v>
      </c>
      <c r="H182" s="7">
        <v>4</v>
      </c>
      <c r="I182" s="9" t="s">
        <v>604</v>
      </c>
      <c r="J182" s="9">
        <v>1</v>
      </c>
      <c r="K182" s="9" t="s">
        <v>82</v>
      </c>
      <c r="L182" s="9">
        <v>4</v>
      </c>
      <c r="M182" s="3"/>
      <c r="N182" s="7"/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9">
        <f t="shared" si="49"/>
        <v>1050</v>
      </c>
      <c r="U182" s="10"/>
      <c r="V182" s="10"/>
      <c r="W182" s="8">
        <v>0</v>
      </c>
      <c r="X182" s="1">
        <f t="shared" si="38"/>
        <v>0</v>
      </c>
      <c r="Y182" s="10">
        <v>0</v>
      </c>
      <c r="Z182" s="7">
        <f t="shared" si="50"/>
        <v>1620</v>
      </c>
      <c r="AA182" s="7"/>
      <c r="AB182" s="10"/>
      <c r="AC182" s="7" t="s">
        <v>371</v>
      </c>
      <c r="AD182" s="7"/>
    </row>
    <row r="183" spans="1:30">
      <c r="A183" s="1">
        <v>10010036</v>
      </c>
      <c r="B183" s="8" t="s">
        <v>805</v>
      </c>
      <c r="C183" s="19" t="s">
        <v>497</v>
      </c>
      <c r="D183" s="1">
        <v>7</v>
      </c>
      <c r="E183" s="2">
        <v>1</v>
      </c>
      <c r="F183" s="7">
        <v>0</v>
      </c>
      <c r="G183" s="7" t="s">
        <v>703</v>
      </c>
      <c r="H183" s="7">
        <v>4</v>
      </c>
      <c r="I183" s="9" t="s">
        <v>605</v>
      </c>
      <c r="J183" s="9">
        <v>1</v>
      </c>
      <c r="K183" s="9" t="s">
        <v>82</v>
      </c>
      <c r="L183" s="9">
        <v>4</v>
      </c>
      <c r="M183" s="3"/>
      <c r="N183" s="7"/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9">
        <f t="shared" si="49"/>
        <v>1590</v>
      </c>
      <c r="U183" s="10"/>
      <c r="V183" s="10"/>
      <c r="W183" s="8">
        <v>0</v>
      </c>
      <c r="X183" s="1">
        <f t="shared" si="38"/>
        <v>0</v>
      </c>
      <c r="Y183" s="10">
        <v>0</v>
      </c>
      <c r="Z183" s="7">
        <f t="shared" si="50"/>
        <v>2430</v>
      </c>
      <c r="AA183" s="7"/>
      <c r="AB183" s="10"/>
      <c r="AC183" s="7" t="s">
        <v>371</v>
      </c>
      <c r="AD183" s="7"/>
    </row>
    <row r="184" spans="1:30">
      <c r="A184" s="1">
        <v>10010036</v>
      </c>
      <c r="B184" s="8" t="s">
        <v>805</v>
      </c>
      <c r="C184" s="19" t="s">
        <v>497</v>
      </c>
      <c r="D184" s="1">
        <v>8</v>
      </c>
      <c r="E184" s="2">
        <v>1</v>
      </c>
      <c r="F184" s="7">
        <v>0</v>
      </c>
      <c r="G184" s="7" t="s">
        <v>703</v>
      </c>
      <c r="H184" s="7">
        <v>4</v>
      </c>
      <c r="I184" s="9" t="s">
        <v>604</v>
      </c>
      <c r="J184" s="9">
        <v>1</v>
      </c>
      <c r="K184" s="9" t="s">
        <v>84</v>
      </c>
      <c r="L184" s="9">
        <v>5</v>
      </c>
      <c r="M184" s="3"/>
      <c r="N184" s="7"/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9">
        <f t="shared" si="49"/>
        <v>2400</v>
      </c>
      <c r="U184" s="10"/>
      <c r="V184" s="10"/>
      <c r="W184" s="8">
        <v>0</v>
      </c>
      <c r="X184" s="1">
        <f t="shared" si="38"/>
        <v>0</v>
      </c>
      <c r="Y184" s="10">
        <v>0</v>
      </c>
      <c r="Z184" s="7">
        <f t="shared" si="50"/>
        <v>3660</v>
      </c>
      <c r="AA184" s="7"/>
      <c r="AB184" s="10"/>
      <c r="AC184" s="7" t="s">
        <v>371</v>
      </c>
      <c r="AD184" s="7"/>
    </row>
    <row r="185" spans="1:30">
      <c r="A185" s="1">
        <v>10010036</v>
      </c>
      <c r="B185" s="8" t="s">
        <v>805</v>
      </c>
      <c r="C185" s="19" t="s">
        <v>497</v>
      </c>
      <c r="D185" s="1">
        <v>9</v>
      </c>
      <c r="E185" s="2">
        <v>1</v>
      </c>
      <c r="F185" s="7">
        <v>0</v>
      </c>
      <c r="G185" s="7" t="s">
        <v>703</v>
      </c>
      <c r="H185" s="7">
        <v>4</v>
      </c>
      <c r="I185" s="9" t="s">
        <v>604</v>
      </c>
      <c r="J185" s="9">
        <v>1</v>
      </c>
      <c r="K185" s="9" t="s">
        <v>103</v>
      </c>
      <c r="L185" s="9">
        <v>6</v>
      </c>
      <c r="M185" s="3"/>
      <c r="N185" s="7"/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9">
        <f t="shared" si="49"/>
        <v>3600</v>
      </c>
      <c r="U185" s="10"/>
      <c r="V185" s="10"/>
      <c r="W185" s="8">
        <v>0</v>
      </c>
      <c r="X185" s="1">
        <f t="shared" si="38"/>
        <v>0</v>
      </c>
      <c r="Y185" s="10">
        <v>0</v>
      </c>
      <c r="Z185" s="7">
        <f t="shared" si="50"/>
        <v>5490</v>
      </c>
      <c r="AA185" s="7"/>
      <c r="AB185" s="10"/>
      <c r="AC185" s="7" t="s">
        <v>371</v>
      </c>
      <c r="AD185" s="7"/>
    </row>
    <row r="186" spans="1:30">
      <c r="A186" s="1">
        <v>10010036</v>
      </c>
      <c r="B186" s="8" t="s">
        <v>805</v>
      </c>
      <c r="C186" s="19" t="s">
        <v>497</v>
      </c>
      <c r="D186" s="1">
        <v>10</v>
      </c>
      <c r="E186" s="2">
        <v>1</v>
      </c>
      <c r="F186" s="7">
        <v>0</v>
      </c>
      <c r="G186" s="7" t="s">
        <v>703</v>
      </c>
      <c r="H186" s="7">
        <v>4</v>
      </c>
      <c r="I186" s="9" t="s">
        <v>604</v>
      </c>
      <c r="J186" s="9">
        <v>1</v>
      </c>
      <c r="K186" s="9" t="s">
        <v>103</v>
      </c>
      <c r="L186" s="9">
        <v>6</v>
      </c>
      <c r="M186" s="3"/>
      <c r="N186" s="7"/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9">
        <f t="shared" si="49"/>
        <v>5400</v>
      </c>
      <c r="U186" s="10"/>
      <c r="V186" s="10"/>
      <c r="W186" s="8">
        <v>0</v>
      </c>
      <c r="X186" s="1">
        <f t="shared" si="38"/>
        <v>0</v>
      </c>
      <c r="Y186" s="10">
        <v>0</v>
      </c>
      <c r="Z186" s="7">
        <f t="shared" si="50"/>
        <v>8250</v>
      </c>
      <c r="AA186" s="7"/>
      <c r="AB186" s="10"/>
      <c r="AC186" s="7" t="s">
        <v>371</v>
      </c>
      <c r="AD186" s="7"/>
    </row>
    <row r="187" spans="1:30">
      <c r="A187" s="1">
        <v>10010036</v>
      </c>
      <c r="B187" s="8" t="s">
        <v>844</v>
      </c>
      <c r="C187" s="19" t="s">
        <v>497</v>
      </c>
      <c r="D187" s="1">
        <v>11</v>
      </c>
      <c r="E187" s="2">
        <v>1</v>
      </c>
      <c r="F187" s="7">
        <v>0</v>
      </c>
      <c r="G187" s="7" t="s">
        <v>703</v>
      </c>
      <c r="H187" s="7">
        <v>4</v>
      </c>
      <c r="I187" s="9" t="s">
        <v>604</v>
      </c>
      <c r="J187" s="9">
        <v>1</v>
      </c>
      <c r="K187" s="9" t="s">
        <v>122</v>
      </c>
      <c r="L187" s="9">
        <v>7</v>
      </c>
      <c r="M187" s="3"/>
      <c r="N187" s="7"/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9">
        <f t="shared" si="49"/>
        <v>8100</v>
      </c>
      <c r="U187" s="10"/>
      <c r="V187" s="10"/>
      <c r="W187" s="8">
        <v>0</v>
      </c>
      <c r="X187" s="1">
        <f t="shared" si="38"/>
        <v>0</v>
      </c>
      <c r="Y187" s="10">
        <v>0</v>
      </c>
      <c r="Z187" s="7">
        <f t="shared" si="50"/>
        <v>12390</v>
      </c>
      <c r="AA187" s="7"/>
      <c r="AB187" s="10"/>
      <c r="AC187" s="7" t="s">
        <v>371</v>
      </c>
      <c r="AD187" s="7"/>
    </row>
    <row r="188" spans="1:30">
      <c r="A188" s="1">
        <v>10010036</v>
      </c>
      <c r="B188" s="8" t="s">
        <v>844</v>
      </c>
      <c r="C188" s="19" t="s">
        <v>497</v>
      </c>
      <c r="D188" s="1">
        <v>12</v>
      </c>
      <c r="E188" s="2">
        <v>1</v>
      </c>
      <c r="F188" s="7">
        <v>0</v>
      </c>
      <c r="G188" s="7" t="s">
        <v>703</v>
      </c>
      <c r="H188" s="7">
        <v>4</v>
      </c>
      <c r="I188" s="9" t="s">
        <v>604</v>
      </c>
      <c r="J188" s="9">
        <v>1</v>
      </c>
      <c r="K188" s="9" t="s">
        <v>122</v>
      </c>
      <c r="L188" s="9">
        <v>7</v>
      </c>
      <c r="M188" s="3"/>
      <c r="N188" s="7"/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9">
        <f>MROUND(ROUND(T187*1.4,0)*(100+10%*P188)%,30)</f>
        <v>11340</v>
      </c>
      <c r="U188" s="10"/>
      <c r="V188" s="10"/>
      <c r="W188" s="8">
        <v>0</v>
      </c>
      <c r="X188" s="1">
        <f t="shared" si="38"/>
        <v>0</v>
      </c>
      <c r="Y188" s="10">
        <v>0</v>
      </c>
      <c r="Z188" s="7">
        <f t="shared" si="50"/>
        <v>18600</v>
      </c>
      <c r="AA188" s="7"/>
      <c r="AB188" s="10"/>
      <c r="AC188" s="7" t="s">
        <v>371</v>
      </c>
      <c r="AD188" s="7"/>
    </row>
    <row r="189" spans="1:30">
      <c r="A189" s="1">
        <v>10010036</v>
      </c>
      <c r="B189" s="8" t="s">
        <v>844</v>
      </c>
      <c r="C189" s="19" t="s">
        <v>497</v>
      </c>
      <c r="D189" s="1">
        <v>13</v>
      </c>
      <c r="E189" s="2">
        <v>1</v>
      </c>
      <c r="F189" s="7">
        <v>0</v>
      </c>
      <c r="G189" s="7" t="s">
        <v>703</v>
      </c>
      <c r="H189" s="7">
        <v>4</v>
      </c>
      <c r="I189" s="9" t="s">
        <v>370</v>
      </c>
      <c r="J189" s="9">
        <v>1</v>
      </c>
      <c r="K189" s="9" t="s">
        <v>86</v>
      </c>
      <c r="L189" s="9">
        <v>8</v>
      </c>
      <c r="M189" s="3"/>
      <c r="N189" s="7"/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9">
        <f>MROUND(ROUND(T188*1.4,0)*(100+10%*P189)%,30)</f>
        <v>15870</v>
      </c>
      <c r="U189" s="10"/>
      <c r="V189" s="10"/>
      <c r="W189" s="8">
        <v>0</v>
      </c>
      <c r="X189" s="1">
        <f t="shared" si="38"/>
        <v>0</v>
      </c>
      <c r="Y189" s="10">
        <v>0</v>
      </c>
      <c r="Z189" s="7">
        <f>MROUND(ROUND(Z188*1.4,0)*(100+10%*S189)%,30)</f>
        <v>26040</v>
      </c>
      <c r="AA189" s="7"/>
      <c r="AB189" s="10"/>
      <c r="AC189" s="7" t="s">
        <v>371</v>
      </c>
      <c r="AD189" s="7"/>
    </row>
    <row r="190" spans="1:30">
      <c r="A190" s="1">
        <v>10010036</v>
      </c>
      <c r="B190" s="8" t="s">
        <v>844</v>
      </c>
      <c r="C190" s="19" t="s">
        <v>497</v>
      </c>
      <c r="D190" s="1">
        <v>14</v>
      </c>
      <c r="E190" s="2">
        <v>1</v>
      </c>
      <c r="F190" s="7">
        <v>0</v>
      </c>
      <c r="G190" s="7" t="s">
        <v>703</v>
      </c>
      <c r="H190" s="7">
        <v>4</v>
      </c>
      <c r="I190" s="9" t="s">
        <v>370</v>
      </c>
      <c r="J190" s="9">
        <v>1</v>
      </c>
      <c r="K190" s="9" t="s">
        <v>127</v>
      </c>
      <c r="L190" s="9">
        <v>9</v>
      </c>
      <c r="M190" s="3"/>
      <c r="N190" s="7"/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9">
        <f t="shared" ref="T190" si="51">MROUND(ROUND(T189*1.4,0)*(100+10%*P190)%,30)</f>
        <v>22230</v>
      </c>
      <c r="U190" s="10"/>
      <c r="V190" s="10"/>
      <c r="W190" s="8">
        <v>0</v>
      </c>
      <c r="X190" s="1">
        <f t="shared" si="38"/>
        <v>0</v>
      </c>
      <c r="Y190" s="10">
        <v>0</v>
      </c>
      <c r="Z190" s="7">
        <f>MROUND(ROUND(Z189*1.4,0)*(100+10%*S190)%,30)</f>
        <v>36450</v>
      </c>
      <c r="AA190" s="7"/>
      <c r="AB190" s="10"/>
      <c r="AC190" s="7" t="s">
        <v>371</v>
      </c>
      <c r="AD190" s="7"/>
    </row>
    <row r="191" spans="1:30">
      <c r="A191" s="1">
        <v>10010036</v>
      </c>
      <c r="B191" s="8" t="s">
        <v>844</v>
      </c>
      <c r="C191" s="19" t="s">
        <v>497</v>
      </c>
      <c r="D191" s="1">
        <v>15</v>
      </c>
      <c r="E191" s="2">
        <v>1</v>
      </c>
      <c r="F191" s="7">
        <v>0</v>
      </c>
      <c r="G191" s="7" t="s">
        <v>703</v>
      </c>
      <c r="H191" s="7">
        <v>4</v>
      </c>
      <c r="I191" s="9" t="s">
        <v>604</v>
      </c>
      <c r="J191" s="9">
        <v>1</v>
      </c>
      <c r="K191" s="9" t="s">
        <v>88</v>
      </c>
      <c r="L191" s="9">
        <v>10</v>
      </c>
      <c r="M191" s="3"/>
      <c r="N191" s="7"/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9">
        <f>MROUND(ROUND(T190*1.3,0)*(100+10%*P191)%,30)</f>
        <v>28890</v>
      </c>
      <c r="U191" s="10"/>
      <c r="V191" s="10"/>
      <c r="W191" s="8">
        <v>0</v>
      </c>
      <c r="X191" s="1">
        <f t="shared" si="38"/>
        <v>0</v>
      </c>
      <c r="Y191" s="10">
        <v>0</v>
      </c>
      <c r="Z191" s="7">
        <f>MROUND(ROUND(Z190*1.4,0)*(100+10%*S191)%,30)</f>
        <v>51030</v>
      </c>
      <c r="AA191" s="7"/>
      <c r="AB191" s="10"/>
      <c r="AC191" s="7" t="s">
        <v>371</v>
      </c>
      <c r="AD191" s="7"/>
    </row>
    <row r="192" spans="1:30">
      <c r="A192" s="1">
        <v>10010036</v>
      </c>
      <c r="B192" s="8" t="s">
        <v>844</v>
      </c>
      <c r="C192" s="19" t="s">
        <v>497</v>
      </c>
      <c r="D192" s="1">
        <v>16</v>
      </c>
      <c r="E192" s="2">
        <v>1</v>
      </c>
      <c r="F192" s="7">
        <v>0</v>
      </c>
      <c r="G192" s="7" t="s">
        <v>703</v>
      </c>
      <c r="H192" s="7">
        <v>4</v>
      </c>
      <c r="I192" s="9" t="s">
        <v>370</v>
      </c>
      <c r="J192" s="9">
        <v>1</v>
      </c>
      <c r="K192" s="9" t="s">
        <v>88</v>
      </c>
      <c r="L192" s="9">
        <v>10</v>
      </c>
      <c r="M192" s="3"/>
      <c r="N192" s="7"/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9">
        <f t="shared" ref="T192:T194" si="52">MROUND(ROUND(T191*1.3,0)*(100+10%*P192)%,30)</f>
        <v>37560</v>
      </c>
      <c r="U192" s="10"/>
      <c r="V192" s="10"/>
      <c r="W192" s="8">
        <v>0</v>
      </c>
      <c r="X192" s="1">
        <f t="shared" si="38"/>
        <v>0</v>
      </c>
      <c r="Y192" s="10">
        <v>0</v>
      </c>
      <c r="Z192" s="7">
        <f>MROUND(ROUND(Z191*1.3,0)*(100+10%*S192)%,30)</f>
        <v>66330</v>
      </c>
      <c r="AA192" s="7"/>
      <c r="AB192" s="10"/>
      <c r="AC192" s="7" t="s">
        <v>371</v>
      </c>
      <c r="AD192" s="7"/>
    </row>
    <row r="193" spans="1:30">
      <c r="A193" s="1">
        <v>10010036</v>
      </c>
      <c r="B193" s="8" t="s">
        <v>844</v>
      </c>
      <c r="C193" s="19" t="s">
        <v>497</v>
      </c>
      <c r="D193" s="1">
        <v>17</v>
      </c>
      <c r="E193" s="2">
        <v>1</v>
      </c>
      <c r="F193" s="7">
        <v>0</v>
      </c>
      <c r="G193" s="7" t="s">
        <v>703</v>
      </c>
      <c r="H193" s="7">
        <v>4</v>
      </c>
      <c r="I193" s="9" t="s">
        <v>604</v>
      </c>
      <c r="J193" s="9">
        <v>1</v>
      </c>
      <c r="K193" s="9" t="s">
        <v>106</v>
      </c>
      <c r="L193" s="9">
        <v>11</v>
      </c>
      <c r="M193" s="3"/>
      <c r="N193" s="7"/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9">
        <f t="shared" si="52"/>
        <v>48840</v>
      </c>
      <c r="U193" s="10"/>
      <c r="V193" s="10"/>
      <c r="W193" s="8">
        <v>0</v>
      </c>
      <c r="X193" s="1">
        <f t="shared" si="38"/>
        <v>0</v>
      </c>
      <c r="Y193" s="10">
        <v>0</v>
      </c>
      <c r="Z193" s="7">
        <f>MROUND(ROUND(Z192*1.3,0)*(100+10%*S193)%,30)</f>
        <v>86220</v>
      </c>
      <c r="AA193" s="7"/>
      <c r="AB193" s="10"/>
      <c r="AC193" s="7" t="s">
        <v>371</v>
      </c>
      <c r="AD193" s="7"/>
    </row>
    <row r="194" spans="1:30">
      <c r="A194" s="1">
        <v>10010036</v>
      </c>
      <c r="B194" s="8" t="s">
        <v>844</v>
      </c>
      <c r="C194" s="19" t="s">
        <v>497</v>
      </c>
      <c r="D194" s="1">
        <v>18</v>
      </c>
      <c r="E194" s="2">
        <v>1</v>
      </c>
      <c r="F194" s="7">
        <v>0</v>
      </c>
      <c r="G194" s="7" t="s">
        <v>703</v>
      </c>
      <c r="H194" s="7">
        <v>4</v>
      </c>
      <c r="I194" s="9" t="s">
        <v>604</v>
      </c>
      <c r="J194" s="9">
        <v>1</v>
      </c>
      <c r="K194" s="9" t="s">
        <v>132</v>
      </c>
      <c r="L194" s="9">
        <v>12</v>
      </c>
      <c r="M194" s="3"/>
      <c r="N194" s="7"/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9">
        <f t="shared" si="52"/>
        <v>63480</v>
      </c>
      <c r="U194" s="10"/>
      <c r="V194" s="10"/>
      <c r="W194" s="8">
        <v>0</v>
      </c>
      <c r="X194" s="1">
        <f t="shared" si="38"/>
        <v>0</v>
      </c>
      <c r="Y194" s="10">
        <v>0</v>
      </c>
      <c r="Z194" s="7">
        <f>MROUND(ROUND(Z193*1.3,0)*(100+10%*S194)%,30)</f>
        <v>112080</v>
      </c>
      <c r="AA194" s="7"/>
      <c r="AB194" s="10"/>
      <c r="AC194" s="7" t="s">
        <v>371</v>
      </c>
      <c r="AD194" s="7"/>
    </row>
    <row r="195" spans="1:30">
      <c r="A195" s="1">
        <v>10010036</v>
      </c>
      <c r="B195" s="8" t="s">
        <v>844</v>
      </c>
      <c r="C195" s="19" t="s">
        <v>497</v>
      </c>
      <c r="D195" s="1">
        <v>19</v>
      </c>
      <c r="E195" s="2">
        <v>1</v>
      </c>
      <c r="F195" s="7">
        <v>0</v>
      </c>
      <c r="G195" s="7" t="s">
        <v>703</v>
      </c>
      <c r="H195" s="7">
        <v>4</v>
      </c>
      <c r="I195" s="9" t="s">
        <v>604</v>
      </c>
      <c r="J195" s="9">
        <v>1</v>
      </c>
      <c r="K195" s="9" t="s">
        <v>156</v>
      </c>
      <c r="L195" s="9">
        <v>13</v>
      </c>
      <c r="M195" s="3"/>
      <c r="N195" s="7"/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9">
        <f>MROUND(ROUND(T194*1.4,0)*(100+10%*P195)%,30)</f>
        <v>88860</v>
      </c>
      <c r="U195" s="10"/>
      <c r="V195" s="10"/>
      <c r="W195" s="8">
        <v>0</v>
      </c>
      <c r="X195" s="1">
        <f t="shared" si="38"/>
        <v>0</v>
      </c>
      <c r="Y195" s="10">
        <v>0</v>
      </c>
      <c r="Z195" s="7">
        <f>MROUND(ROUND(Z194*1.3,0)*(100+10%*S195)%,30)</f>
        <v>145710</v>
      </c>
      <c r="AA195" s="7"/>
      <c r="AB195" s="10"/>
      <c r="AC195" s="7" t="s">
        <v>371</v>
      </c>
      <c r="AD195" s="7"/>
    </row>
    <row r="196" spans="1:30">
      <c r="A196" s="1">
        <v>10010036</v>
      </c>
      <c r="B196" s="8" t="s">
        <v>844</v>
      </c>
      <c r="C196" s="19" t="s">
        <v>497</v>
      </c>
      <c r="D196" s="1">
        <v>20</v>
      </c>
      <c r="E196" s="2">
        <v>1</v>
      </c>
      <c r="F196" s="7">
        <v>0</v>
      </c>
      <c r="G196" s="7" t="s">
        <v>703</v>
      </c>
      <c r="H196" s="7">
        <v>4</v>
      </c>
      <c r="I196" s="9" t="s">
        <v>370</v>
      </c>
      <c r="J196" s="9">
        <v>1</v>
      </c>
      <c r="K196" s="9" t="s">
        <v>262</v>
      </c>
      <c r="L196" s="9">
        <v>14</v>
      </c>
      <c r="M196" s="3"/>
      <c r="N196" s="7"/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9">
        <f>MROUND(ROUND(T195*1.4,0)*(100+10%*P196)%,30)</f>
        <v>124410</v>
      </c>
      <c r="U196" s="10"/>
      <c r="V196" s="10"/>
      <c r="W196" s="8">
        <v>0</v>
      </c>
      <c r="X196" s="1">
        <f t="shared" si="38"/>
        <v>0</v>
      </c>
      <c r="Y196" s="10">
        <v>0</v>
      </c>
      <c r="Z196" s="7">
        <f>MROUND(ROUND(Z195*1.4,0)*(100+10%*S196)%,30)</f>
        <v>204000</v>
      </c>
      <c r="AA196" s="7"/>
      <c r="AB196" s="10"/>
      <c r="AC196" s="7" t="s">
        <v>371</v>
      </c>
      <c r="AD196" s="7"/>
    </row>
    <row r="197" spans="1:30">
      <c r="A197" s="1">
        <v>10010037</v>
      </c>
      <c r="B197" s="8" t="s">
        <v>806</v>
      </c>
      <c r="C197" s="19" t="s">
        <v>498</v>
      </c>
      <c r="D197" s="1">
        <v>1</v>
      </c>
      <c r="E197" s="2">
        <v>1</v>
      </c>
      <c r="F197" s="7">
        <v>0</v>
      </c>
      <c r="G197" s="7" t="s">
        <v>742</v>
      </c>
      <c r="H197" s="7">
        <v>6</v>
      </c>
      <c r="I197" s="9" t="s">
        <v>606</v>
      </c>
      <c r="J197" s="9">
        <v>1</v>
      </c>
      <c r="K197" s="9" t="s">
        <v>82</v>
      </c>
      <c r="L197" s="9">
        <v>4</v>
      </c>
      <c r="M197" s="3"/>
      <c r="N197" s="7"/>
      <c r="O197" s="7">
        <v>1</v>
      </c>
      <c r="P197" s="7">
        <v>0</v>
      </c>
      <c r="Q197" s="7">
        <v>0</v>
      </c>
      <c r="R197" s="7">
        <v>0</v>
      </c>
      <c r="S197" s="7">
        <v>0</v>
      </c>
      <c r="T197" s="9">
        <v>2800</v>
      </c>
      <c r="U197" s="10"/>
      <c r="V197" s="10"/>
      <c r="W197" s="8">
        <v>0</v>
      </c>
      <c r="X197" s="1">
        <f t="shared" si="38"/>
        <v>0</v>
      </c>
      <c r="Y197" s="10">
        <v>0</v>
      </c>
      <c r="Z197" s="7">
        <v>2700</v>
      </c>
      <c r="AA197" s="7"/>
      <c r="AB197" s="10"/>
      <c r="AC197" s="7" t="s">
        <v>393</v>
      </c>
      <c r="AD197" s="7"/>
    </row>
    <row r="198" spans="1:30">
      <c r="A198" s="1">
        <v>10010037</v>
      </c>
      <c r="B198" s="8" t="s">
        <v>806</v>
      </c>
      <c r="C198" s="19" t="s">
        <v>498</v>
      </c>
      <c r="D198" s="1">
        <v>2</v>
      </c>
      <c r="E198" s="2">
        <v>1</v>
      </c>
      <c r="F198" s="7">
        <v>0</v>
      </c>
      <c r="G198" s="7" t="s">
        <v>742</v>
      </c>
      <c r="H198" s="7">
        <v>6</v>
      </c>
      <c r="I198" s="9" t="s">
        <v>606</v>
      </c>
      <c r="J198" s="9">
        <v>1</v>
      </c>
      <c r="K198" s="9" t="s">
        <v>103</v>
      </c>
      <c r="L198" s="9">
        <v>6</v>
      </c>
      <c r="M198" s="3"/>
      <c r="N198" s="7"/>
      <c r="O198" s="7">
        <v>1</v>
      </c>
      <c r="P198" s="7">
        <v>0</v>
      </c>
      <c r="Q198" s="7">
        <v>0</v>
      </c>
      <c r="R198" s="7">
        <v>0</v>
      </c>
      <c r="S198" s="7">
        <v>0</v>
      </c>
      <c r="T198" s="9">
        <v>7500</v>
      </c>
      <c r="U198" s="10"/>
      <c r="V198" s="10"/>
      <c r="W198" s="8">
        <v>0</v>
      </c>
      <c r="X198" s="1">
        <f t="shared" si="38"/>
        <v>0</v>
      </c>
      <c r="Y198" s="10">
        <v>0</v>
      </c>
      <c r="Z198" s="7">
        <v>8100</v>
      </c>
      <c r="AA198" s="7"/>
      <c r="AB198" s="10"/>
      <c r="AC198" s="7" t="s">
        <v>393</v>
      </c>
      <c r="AD198" s="7"/>
    </row>
    <row r="199" spans="1:30">
      <c r="A199" s="1">
        <v>10010037</v>
      </c>
      <c r="B199" s="8" t="s">
        <v>806</v>
      </c>
      <c r="C199" s="19" t="s">
        <v>498</v>
      </c>
      <c r="D199" s="1">
        <v>3</v>
      </c>
      <c r="E199" s="2">
        <v>1</v>
      </c>
      <c r="F199" s="7">
        <v>0</v>
      </c>
      <c r="G199" s="7" t="s">
        <v>742</v>
      </c>
      <c r="H199" s="7">
        <v>6</v>
      </c>
      <c r="I199" s="9" t="s">
        <v>392</v>
      </c>
      <c r="J199" s="9">
        <v>1</v>
      </c>
      <c r="K199" s="9" t="s">
        <v>86</v>
      </c>
      <c r="L199" s="9">
        <v>8</v>
      </c>
      <c r="M199" s="3"/>
      <c r="N199" s="7"/>
      <c r="O199" s="7">
        <v>1</v>
      </c>
      <c r="P199" s="7">
        <v>0</v>
      </c>
      <c r="Q199" s="7">
        <v>0</v>
      </c>
      <c r="R199" s="7">
        <v>0</v>
      </c>
      <c r="S199" s="7">
        <v>0</v>
      </c>
      <c r="T199" s="9">
        <f>MROUND(ROUND(T198*2.4,0)*(100+10%*P199)%,30)</f>
        <v>18000</v>
      </c>
      <c r="U199" s="10"/>
      <c r="V199" s="10"/>
      <c r="W199" s="8">
        <v>0</v>
      </c>
      <c r="X199" s="1">
        <f t="shared" si="38"/>
        <v>0</v>
      </c>
      <c r="Y199" s="10">
        <v>0</v>
      </c>
      <c r="Z199" s="7">
        <v>24000</v>
      </c>
      <c r="AA199" s="7"/>
      <c r="AB199" s="10"/>
      <c r="AC199" s="7" t="s">
        <v>393</v>
      </c>
      <c r="AD199" s="7"/>
    </row>
    <row r="200" spans="1:30">
      <c r="A200" s="1">
        <v>10010037</v>
      </c>
      <c r="B200" s="8" t="s">
        <v>806</v>
      </c>
      <c r="C200" s="19" t="s">
        <v>498</v>
      </c>
      <c r="D200" s="1">
        <v>4</v>
      </c>
      <c r="E200" s="2">
        <v>1</v>
      </c>
      <c r="F200" s="7">
        <v>0</v>
      </c>
      <c r="G200" s="7" t="s">
        <v>742</v>
      </c>
      <c r="H200" s="7">
        <v>6</v>
      </c>
      <c r="I200" s="9" t="s">
        <v>606</v>
      </c>
      <c r="J200" s="9">
        <v>1</v>
      </c>
      <c r="K200" s="9" t="s">
        <v>88</v>
      </c>
      <c r="L200" s="9">
        <v>10</v>
      </c>
      <c r="M200" s="3"/>
      <c r="N200" s="7"/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9">
        <f t="shared" ref="T200:T201" si="53">MROUND(ROUND(T199*2.4,0)*(100+10%*P200)%,30)</f>
        <v>43200</v>
      </c>
      <c r="U200" s="10"/>
      <c r="V200" s="10"/>
      <c r="W200" s="8">
        <v>0</v>
      </c>
      <c r="X200" s="1">
        <f t="shared" ref="X200:X260" si="54">W200*12</f>
        <v>0</v>
      </c>
      <c r="Y200" s="10">
        <v>0</v>
      </c>
      <c r="Z200" s="7">
        <f>MROUND(ROUND(Z199*2.4,0)*(100+10%*S200)%,30)</f>
        <v>57600</v>
      </c>
      <c r="AA200" s="7"/>
      <c r="AB200" s="10"/>
      <c r="AC200" s="7" t="s">
        <v>393</v>
      </c>
      <c r="AD200" s="7"/>
    </row>
    <row r="201" spans="1:30">
      <c r="A201" s="1">
        <v>10010037</v>
      </c>
      <c r="B201" s="8" t="s">
        <v>806</v>
      </c>
      <c r="C201" s="19" t="s">
        <v>498</v>
      </c>
      <c r="D201" s="1">
        <v>5</v>
      </c>
      <c r="E201" s="2">
        <v>1</v>
      </c>
      <c r="F201" s="7">
        <v>0</v>
      </c>
      <c r="G201" s="7" t="s">
        <v>742</v>
      </c>
      <c r="H201" s="7">
        <v>6</v>
      </c>
      <c r="I201" s="9" t="s">
        <v>606</v>
      </c>
      <c r="J201" s="9">
        <v>1</v>
      </c>
      <c r="K201" s="9" t="s">
        <v>132</v>
      </c>
      <c r="L201" s="9">
        <v>12</v>
      </c>
      <c r="M201" s="3"/>
      <c r="N201" s="7"/>
      <c r="O201" s="7">
        <v>1</v>
      </c>
      <c r="P201" s="7">
        <v>0</v>
      </c>
      <c r="Q201" s="7">
        <v>0</v>
      </c>
      <c r="R201" s="7">
        <v>0</v>
      </c>
      <c r="S201" s="7">
        <v>0</v>
      </c>
      <c r="T201" s="9">
        <f t="shared" si="53"/>
        <v>103680</v>
      </c>
      <c r="U201" s="10"/>
      <c r="V201" s="10"/>
      <c r="W201" s="8">
        <v>0</v>
      </c>
      <c r="X201" s="1">
        <f t="shared" si="54"/>
        <v>0</v>
      </c>
      <c r="Y201" s="10">
        <v>0</v>
      </c>
      <c r="Z201" s="7">
        <f>MROUND(ROUND(Z200*2.4,0)*(100+10%*S201)%,30)</f>
        <v>138240</v>
      </c>
      <c r="AA201" s="7"/>
      <c r="AB201" s="10"/>
      <c r="AC201" s="7" t="s">
        <v>393</v>
      </c>
      <c r="AD201" s="7"/>
    </row>
    <row r="202" spans="1:30">
      <c r="A202" s="1">
        <v>10010038</v>
      </c>
      <c r="B202" s="8" t="s">
        <v>807</v>
      </c>
      <c r="C202" s="19" t="s">
        <v>499</v>
      </c>
      <c r="D202" s="1">
        <v>1</v>
      </c>
      <c r="E202" s="2">
        <v>1</v>
      </c>
      <c r="F202" s="7">
        <v>0</v>
      </c>
      <c r="G202" s="7" t="s">
        <v>702</v>
      </c>
      <c r="H202" s="7">
        <v>6</v>
      </c>
      <c r="I202" s="9" t="s">
        <v>399</v>
      </c>
      <c r="J202" s="9">
        <v>1</v>
      </c>
      <c r="K202" s="9" t="s">
        <v>84</v>
      </c>
      <c r="L202" s="9">
        <v>5</v>
      </c>
      <c r="M202" s="3"/>
      <c r="N202" s="7"/>
      <c r="O202" s="7">
        <v>1</v>
      </c>
      <c r="P202" s="7">
        <v>0</v>
      </c>
      <c r="Q202" s="7">
        <v>0</v>
      </c>
      <c r="R202" s="7">
        <v>0</v>
      </c>
      <c r="S202" s="7">
        <v>0</v>
      </c>
      <c r="T202" s="9">
        <v>3300</v>
      </c>
      <c r="U202" s="10"/>
      <c r="V202" s="10"/>
      <c r="W202" s="8">
        <v>0</v>
      </c>
      <c r="X202" s="1">
        <f t="shared" si="54"/>
        <v>0</v>
      </c>
      <c r="Y202" s="10">
        <v>0</v>
      </c>
      <c r="Z202" s="7">
        <v>3600</v>
      </c>
      <c r="AA202" s="7"/>
      <c r="AB202" s="10"/>
      <c r="AC202" s="7" t="s">
        <v>400</v>
      </c>
      <c r="AD202" s="7"/>
    </row>
    <row r="203" spans="1:30">
      <c r="A203" s="1">
        <v>10010038</v>
      </c>
      <c r="B203" s="8" t="s">
        <v>807</v>
      </c>
      <c r="C203" s="19" t="s">
        <v>499</v>
      </c>
      <c r="D203" s="1">
        <v>2</v>
      </c>
      <c r="E203" s="2">
        <v>1</v>
      </c>
      <c r="F203" s="7">
        <v>0</v>
      </c>
      <c r="G203" s="7" t="s">
        <v>702</v>
      </c>
      <c r="H203" s="7">
        <v>6</v>
      </c>
      <c r="I203" s="9" t="s">
        <v>607</v>
      </c>
      <c r="J203" s="9">
        <v>1</v>
      </c>
      <c r="K203" s="9" t="s">
        <v>122</v>
      </c>
      <c r="L203" s="9">
        <v>7</v>
      </c>
      <c r="M203" s="3"/>
      <c r="N203" s="7"/>
      <c r="O203" s="7">
        <v>1</v>
      </c>
      <c r="P203" s="7">
        <v>0</v>
      </c>
      <c r="Q203" s="7">
        <v>0</v>
      </c>
      <c r="R203" s="7">
        <v>0</v>
      </c>
      <c r="S203" s="7">
        <v>0</v>
      </c>
      <c r="T203" s="9">
        <v>10000</v>
      </c>
      <c r="U203" s="10"/>
      <c r="V203" s="10"/>
      <c r="W203" s="8">
        <v>0</v>
      </c>
      <c r="X203" s="1">
        <f t="shared" si="54"/>
        <v>0</v>
      </c>
      <c r="Y203" s="10">
        <v>0</v>
      </c>
      <c r="Z203" s="7">
        <v>15000</v>
      </c>
      <c r="AA203" s="7"/>
      <c r="AB203" s="10"/>
      <c r="AC203" s="7" t="s">
        <v>400</v>
      </c>
      <c r="AD203" s="7"/>
    </row>
    <row r="204" spans="1:30">
      <c r="A204" s="1">
        <v>10010038</v>
      </c>
      <c r="B204" s="8" t="s">
        <v>807</v>
      </c>
      <c r="C204" s="19" t="s">
        <v>499</v>
      </c>
      <c r="D204" s="1">
        <v>3</v>
      </c>
      <c r="E204" s="2">
        <v>1</v>
      </c>
      <c r="F204" s="7">
        <v>0</v>
      </c>
      <c r="G204" s="7" t="s">
        <v>702</v>
      </c>
      <c r="H204" s="7">
        <v>6</v>
      </c>
      <c r="I204" s="9" t="s">
        <v>607</v>
      </c>
      <c r="J204" s="9">
        <v>1</v>
      </c>
      <c r="K204" s="9" t="s">
        <v>127</v>
      </c>
      <c r="L204" s="9">
        <v>9</v>
      </c>
      <c r="M204" s="3"/>
      <c r="N204" s="7"/>
      <c r="O204" s="7">
        <v>1</v>
      </c>
      <c r="P204" s="7">
        <v>0</v>
      </c>
      <c r="Q204" s="7">
        <v>0</v>
      </c>
      <c r="R204" s="7">
        <v>0</v>
      </c>
      <c r="S204" s="7">
        <v>0</v>
      </c>
      <c r="T204" s="9">
        <f>MROUND(ROUND(T203*2.1,0)*(100+10%*P204)%,30)</f>
        <v>21000</v>
      </c>
      <c r="U204" s="10"/>
      <c r="V204" s="10"/>
      <c r="W204" s="8">
        <v>0</v>
      </c>
      <c r="X204" s="1">
        <f t="shared" si="54"/>
        <v>0</v>
      </c>
      <c r="Y204" s="10">
        <v>0</v>
      </c>
      <c r="Z204" s="7">
        <v>30000</v>
      </c>
      <c r="AA204" s="7"/>
      <c r="AB204" s="10"/>
      <c r="AC204" s="7" t="s">
        <v>400</v>
      </c>
      <c r="AD204" s="7"/>
    </row>
    <row r="205" spans="1:30">
      <c r="A205" s="1">
        <v>10010038</v>
      </c>
      <c r="B205" s="8" t="s">
        <v>807</v>
      </c>
      <c r="C205" s="19" t="s">
        <v>499</v>
      </c>
      <c r="D205" s="1">
        <v>4</v>
      </c>
      <c r="E205" s="2">
        <v>1</v>
      </c>
      <c r="F205" s="7">
        <v>0</v>
      </c>
      <c r="G205" s="7" t="s">
        <v>702</v>
      </c>
      <c r="H205" s="7">
        <v>6</v>
      </c>
      <c r="I205" s="9" t="s">
        <v>607</v>
      </c>
      <c r="J205" s="9">
        <v>1</v>
      </c>
      <c r="K205" s="9" t="s">
        <v>106</v>
      </c>
      <c r="L205" s="9">
        <v>11</v>
      </c>
      <c r="M205" s="3"/>
      <c r="N205" s="7"/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9">
        <f t="shared" ref="T205" si="55">MROUND(ROUND(T204*2.1,0)*(100+10%*P205)%,30)</f>
        <v>44100</v>
      </c>
      <c r="U205" s="10"/>
      <c r="V205" s="10"/>
      <c r="W205" s="8">
        <v>0</v>
      </c>
      <c r="X205" s="1">
        <f t="shared" si="54"/>
        <v>0</v>
      </c>
      <c r="Y205" s="10">
        <v>0</v>
      </c>
      <c r="Z205" s="7">
        <f>MROUND(ROUND(Z204*2.1,0)*(100+10%*S205)%,30)</f>
        <v>63000</v>
      </c>
      <c r="AA205" s="7"/>
      <c r="AB205" s="10"/>
      <c r="AC205" s="7" t="s">
        <v>400</v>
      </c>
      <c r="AD205" s="7"/>
    </row>
    <row r="206" spans="1:30">
      <c r="A206" s="1">
        <v>10010038</v>
      </c>
      <c r="B206" s="8" t="s">
        <v>807</v>
      </c>
      <c r="C206" s="19" t="s">
        <v>499</v>
      </c>
      <c r="D206" s="1">
        <v>5</v>
      </c>
      <c r="E206" s="2">
        <v>1</v>
      </c>
      <c r="F206" s="7">
        <v>0</v>
      </c>
      <c r="G206" s="7" t="s">
        <v>702</v>
      </c>
      <c r="H206" s="7">
        <v>6</v>
      </c>
      <c r="I206" s="9" t="s">
        <v>607</v>
      </c>
      <c r="J206" s="9">
        <v>1</v>
      </c>
      <c r="K206" s="9" t="s">
        <v>156</v>
      </c>
      <c r="L206" s="9">
        <v>13</v>
      </c>
      <c r="M206" s="3"/>
      <c r="N206" s="7"/>
      <c r="O206" s="7">
        <v>1</v>
      </c>
      <c r="P206" s="7">
        <v>0</v>
      </c>
      <c r="Q206" s="7">
        <v>0</v>
      </c>
      <c r="R206" s="7">
        <v>0</v>
      </c>
      <c r="S206" s="7">
        <v>0</v>
      </c>
      <c r="T206" s="9">
        <f>MROUND(ROUND(T205*3,0)*(100+10%*P206)%,30)</f>
        <v>132300</v>
      </c>
      <c r="U206" s="10"/>
      <c r="V206" s="10"/>
      <c r="W206" s="8">
        <v>0</v>
      </c>
      <c r="X206" s="1">
        <f t="shared" si="54"/>
        <v>0</v>
      </c>
      <c r="Y206" s="10">
        <v>0</v>
      </c>
      <c r="Z206" s="7">
        <f>MROUND(ROUND(Z205*2.1,0)*(100+10%*S206)%,30)</f>
        <v>132300</v>
      </c>
      <c r="AA206" s="7"/>
      <c r="AB206" s="10"/>
      <c r="AC206" s="7" t="s">
        <v>400</v>
      </c>
      <c r="AD206" s="7"/>
    </row>
    <row r="207" spans="1:30">
      <c r="A207" s="1">
        <v>10010039</v>
      </c>
      <c r="B207" s="8" t="s">
        <v>808</v>
      </c>
      <c r="C207" s="19" t="s">
        <v>500</v>
      </c>
      <c r="D207" s="1">
        <v>1</v>
      </c>
      <c r="E207" s="2">
        <v>1</v>
      </c>
      <c r="F207" s="7">
        <v>0</v>
      </c>
      <c r="G207" s="7" t="s">
        <v>704</v>
      </c>
      <c r="H207" s="7">
        <v>6</v>
      </c>
      <c r="I207" s="9" t="s">
        <v>608</v>
      </c>
      <c r="J207" s="9">
        <v>1</v>
      </c>
      <c r="K207" s="9"/>
      <c r="L207" s="9">
        <v>0</v>
      </c>
      <c r="M207" s="3"/>
      <c r="N207" s="7"/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9">
        <v>0</v>
      </c>
      <c r="U207" s="10"/>
      <c r="V207" s="10"/>
      <c r="W207" s="8">
        <v>0</v>
      </c>
      <c r="X207" s="1">
        <f t="shared" si="54"/>
        <v>0</v>
      </c>
      <c r="Y207" s="10">
        <v>0</v>
      </c>
      <c r="Z207" s="7">
        <v>0</v>
      </c>
      <c r="AA207" s="7"/>
      <c r="AB207" s="10"/>
      <c r="AC207" s="7" t="s">
        <v>407</v>
      </c>
      <c r="AD207" s="7"/>
    </row>
    <row r="208" spans="1:30">
      <c r="A208" s="1">
        <v>10010039</v>
      </c>
      <c r="B208" s="8" t="s">
        <v>808</v>
      </c>
      <c r="C208" s="19" t="s">
        <v>500</v>
      </c>
      <c r="D208" s="1">
        <v>2</v>
      </c>
      <c r="E208" s="2">
        <v>1</v>
      </c>
      <c r="F208" s="7">
        <v>0</v>
      </c>
      <c r="G208" s="7" t="s">
        <v>704</v>
      </c>
      <c r="H208" s="7">
        <v>6</v>
      </c>
      <c r="I208" s="9" t="s">
        <v>609</v>
      </c>
      <c r="J208" s="9">
        <v>1</v>
      </c>
      <c r="K208" s="9"/>
      <c r="L208" s="9">
        <v>0</v>
      </c>
      <c r="M208" s="3"/>
      <c r="N208" s="7"/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9">
        <v>0</v>
      </c>
      <c r="U208" s="10"/>
      <c r="V208" s="10"/>
      <c r="W208" s="8">
        <v>0</v>
      </c>
      <c r="X208" s="1">
        <f t="shared" si="54"/>
        <v>0</v>
      </c>
      <c r="Y208" s="10">
        <v>0</v>
      </c>
      <c r="Z208" s="7">
        <v>20</v>
      </c>
      <c r="AA208" s="7"/>
      <c r="AB208" s="10"/>
      <c r="AC208" s="7" t="s">
        <v>407</v>
      </c>
      <c r="AD208" s="7"/>
    </row>
    <row r="209" spans="1:30">
      <c r="A209" s="1">
        <v>10010039</v>
      </c>
      <c r="B209" s="8" t="s">
        <v>808</v>
      </c>
      <c r="C209" s="19" t="s">
        <v>500</v>
      </c>
      <c r="D209" s="1">
        <v>3</v>
      </c>
      <c r="E209" s="2">
        <v>1</v>
      </c>
      <c r="F209" s="7">
        <v>0</v>
      </c>
      <c r="G209" s="7" t="s">
        <v>704</v>
      </c>
      <c r="H209" s="7">
        <v>6</v>
      </c>
      <c r="I209" s="9" t="s">
        <v>609</v>
      </c>
      <c r="J209" s="9">
        <v>1</v>
      </c>
      <c r="K209" s="9"/>
      <c r="L209" s="9">
        <v>0</v>
      </c>
      <c r="M209" s="3"/>
      <c r="N209" s="7"/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9">
        <v>0</v>
      </c>
      <c r="U209" s="10"/>
      <c r="V209" s="10"/>
      <c r="W209" s="8">
        <v>0</v>
      </c>
      <c r="X209" s="1">
        <f t="shared" si="54"/>
        <v>0</v>
      </c>
      <c r="Y209" s="10">
        <v>0</v>
      </c>
      <c r="Z209" s="7">
        <v>20</v>
      </c>
      <c r="AA209" s="7"/>
      <c r="AB209" s="10"/>
      <c r="AC209" s="7" t="s">
        <v>407</v>
      </c>
      <c r="AD209" s="7"/>
    </row>
    <row r="210" spans="1:30">
      <c r="A210" s="1">
        <v>10010039</v>
      </c>
      <c r="B210" s="8" t="s">
        <v>808</v>
      </c>
      <c r="C210" s="19" t="s">
        <v>500</v>
      </c>
      <c r="D210" s="1">
        <v>4</v>
      </c>
      <c r="E210" s="2">
        <v>1</v>
      </c>
      <c r="F210" s="7">
        <v>0</v>
      </c>
      <c r="G210" s="7" t="s">
        <v>704</v>
      </c>
      <c r="H210" s="7">
        <v>6</v>
      </c>
      <c r="I210" s="9" t="s">
        <v>609</v>
      </c>
      <c r="J210" s="9">
        <v>1</v>
      </c>
      <c r="K210" s="9"/>
      <c r="L210" s="9">
        <v>0</v>
      </c>
      <c r="M210" s="3"/>
      <c r="N210" s="7"/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9">
        <v>0</v>
      </c>
      <c r="U210" s="10"/>
      <c r="V210" s="10"/>
      <c r="W210" s="8">
        <v>0</v>
      </c>
      <c r="X210" s="1">
        <f t="shared" si="54"/>
        <v>0</v>
      </c>
      <c r="Y210" s="10">
        <v>0</v>
      </c>
      <c r="Z210" s="7">
        <v>20</v>
      </c>
      <c r="AA210" s="7"/>
      <c r="AB210" s="10"/>
      <c r="AC210" s="7" t="s">
        <v>407</v>
      </c>
      <c r="AD210" s="7"/>
    </row>
    <row r="211" spans="1:30">
      <c r="A211" s="1">
        <v>10010039</v>
      </c>
      <c r="B211" s="8" t="s">
        <v>808</v>
      </c>
      <c r="C211" s="19" t="s">
        <v>500</v>
      </c>
      <c r="D211" s="1">
        <v>5</v>
      </c>
      <c r="E211" s="2">
        <v>1</v>
      </c>
      <c r="F211" s="7">
        <v>0</v>
      </c>
      <c r="G211" s="7" t="s">
        <v>704</v>
      </c>
      <c r="H211" s="7">
        <v>6</v>
      </c>
      <c r="I211" s="9" t="s">
        <v>609</v>
      </c>
      <c r="J211" s="9">
        <v>1</v>
      </c>
      <c r="K211" s="9"/>
      <c r="L211" s="9">
        <v>0</v>
      </c>
      <c r="M211" s="3"/>
      <c r="N211" s="7"/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9">
        <v>0</v>
      </c>
      <c r="U211" s="10"/>
      <c r="V211" s="10"/>
      <c r="W211" s="8">
        <v>0</v>
      </c>
      <c r="X211" s="1">
        <f t="shared" si="54"/>
        <v>0</v>
      </c>
      <c r="Y211" s="10">
        <v>0</v>
      </c>
      <c r="Z211" s="7">
        <v>20</v>
      </c>
      <c r="AA211" s="7"/>
      <c r="AB211" s="10"/>
      <c r="AC211" s="7" t="s">
        <v>407</v>
      </c>
      <c r="AD211" s="7"/>
    </row>
    <row r="212" spans="1:30">
      <c r="A212" s="1">
        <v>10010040</v>
      </c>
      <c r="B212" s="8" t="s">
        <v>809</v>
      </c>
      <c r="C212" s="19" t="s">
        <v>501</v>
      </c>
      <c r="D212" s="1">
        <v>1</v>
      </c>
      <c r="E212" s="2">
        <v>1</v>
      </c>
      <c r="F212" s="7">
        <v>0</v>
      </c>
      <c r="G212" s="7" t="s">
        <v>704</v>
      </c>
      <c r="H212" s="7">
        <v>6</v>
      </c>
      <c r="I212" s="9" t="s">
        <v>413</v>
      </c>
      <c r="J212" s="9">
        <v>1</v>
      </c>
      <c r="K212" s="9" t="s">
        <v>86</v>
      </c>
      <c r="L212" s="9">
        <v>8</v>
      </c>
      <c r="M212" s="3"/>
      <c r="N212" s="7"/>
      <c r="O212" s="7">
        <v>1</v>
      </c>
      <c r="P212" s="7">
        <v>0</v>
      </c>
      <c r="Q212" s="7">
        <v>0</v>
      </c>
      <c r="R212" s="7">
        <v>0</v>
      </c>
      <c r="S212" s="7">
        <v>0</v>
      </c>
      <c r="T212" s="9">
        <v>0</v>
      </c>
      <c r="U212" s="10"/>
      <c r="V212" s="10"/>
      <c r="W212" s="8">
        <v>0</v>
      </c>
      <c r="X212" s="1">
        <f t="shared" si="54"/>
        <v>0</v>
      </c>
      <c r="Y212" s="10">
        <v>0</v>
      </c>
      <c r="Z212" s="7">
        <v>3600</v>
      </c>
      <c r="AA212" s="7"/>
      <c r="AB212" s="10"/>
      <c r="AC212" s="7" t="s">
        <v>414</v>
      </c>
      <c r="AD212" s="7"/>
    </row>
    <row r="213" spans="1:30">
      <c r="A213" s="1">
        <v>10010041</v>
      </c>
      <c r="B213" s="8" t="s">
        <v>810</v>
      </c>
      <c r="C213" s="8" t="s">
        <v>610</v>
      </c>
      <c r="D213" s="1">
        <v>1</v>
      </c>
      <c r="E213" s="2">
        <v>300</v>
      </c>
      <c r="F213" s="7">
        <v>0</v>
      </c>
      <c r="G213" s="7" t="s">
        <v>705</v>
      </c>
      <c r="H213" s="7">
        <v>6</v>
      </c>
      <c r="I213" s="9" t="s">
        <v>416</v>
      </c>
      <c r="J213" s="9">
        <v>7</v>
      </c>
      <c r="K213" s="9"/>
      <c r="L213" s="9">
        <v>0</v>
      </c>
      <c r="M213" s="3"/>
      <c r="N213" s="7"/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9">
        <v>100</v>
      </c>
      <c r="U213" s="10"/>
      <c r="V213" s="10"/>
      <c r="W213" s="8">
        <v>0</v>
      </c>
      <c r="X213" s="1">
        <f t="shared" si="54"/>
        <v>0</v>
      </c>
      <c r="Y213" s="10">
        <v>0</v>
      </c>
      <c r="Z213" s="7">
        <v>0</v>
      </c>
      <c r="AA213" s="7"/>
      <c r="AB213" s="7"/>
      <c r="AC213" s="7" t="s">
        <v>417</v>
      </c>
      <c r="AD213" s="7"/>
    </row>
    <row r="214" spans="1:30">
      <c r="A214" s="1">
        <v>10010042</v>
      </c>
      <c r="B214" s="8" t="s">
        <v>811</v>
      </c>
      <c r="C214" s="2" t="s">
        <v>502</v>
      </c>
      <c r="D214" s="1">
        <v>1</v>
      </c>
      <c r="E214" s="2">
        <v>1</v>
      </c>
      <c r="F214" s="7">
        <v>50</v>
      </c>
      <c r="G214" s="7" t="s">
        <v>538</v>
      </c>
      <c r="H214" s="7">
        <v>5</v>
      </c>
      <c r="I214" s="9" t="s">
        <v>419</v>
      </c>
      <c r="J214" s="9">
        <v>5</v>
      </c>
      <c r="K214" s="9"/>
      <c r="L214" s="9">
        <v>0</v>
      </c>
      <c r="M214" s="3"/>
      <c r="N214" s="21" t="s">
        <v>716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9">
        <v>0</v>
      </c>
      <c r="U214" s="10"/>
      <c r="V214" s="10"/>
      <c r="W214" s="8">
        <v>0</v>
      </c>
      <c r="X214" s="1">
        <f t="shared" si="54"/>
        <v>0</v>
      </c>
      <c r="Y214" s="10">
        <v>0</v>
      </c>
      <c r="Z214" s="7">
        <f>24*3600</f>
        <v>86400</v>
      </c>
      <c r="AA214" s="7" t="s">
        <v>729</v>
      </c>
      <c r="AB214" s="10"/>
      <c r="AC214" s="7" t="s">
        <v>421</v>
      </c>
      <c r="AD214" s="7"/>
    </row>
    <row r="215" spans="1:30">
      <c r="A215" s="1">
        <v>10010043</v>
      </c>
      <c r="B215" s="8" t="s">
        <v>812</v>
      </c>
      <c r="C215" s="2" t="s">
        <v>503</v>
      </c>
      <c r="D215" s="1">
        <v>1</v>
      </c>
      <c r="E215" s="2">
        <v>1</v>
      </c>
      <c r="F215" s="7">
        <v>25</v>
      </c>
      <c r="G215" s="7" t="s">
        <v>77</v>
      </c>
      <c r="H215" s="7">
        <v>5</v>
      </c>
      <c r="I215" s="9" t="s">
        <v>424</v>
      </c>
      <c r="J215" s="9">
        <v>5</v>
      </c>
      <c r="K215" s="9"/>
      <c r="L215" s="9">
        <v>0</v>
      </c>
      <c r="M215" s="3"/>
      <c r="N215" s="21" t="s">
        <v>715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9">
        <v>0</v>
      </c>
      <c r="U215" s="10"/>
      <c r="V215" s="10"/>
      <c r="W215" s="8">
        <v>0</v>
      </c>
      <c r="X215" s="1">
        <f t="shared" si="54"/>
        <v>0</v>
      </c>
      <c r="Y215" s="10">
        <v>0</v>
      </c>
      <c r="Z215" s="7">
        <f t="shared" ref="Z215:Z220" si="56">24*3600</f>
        <v>86400</v>
      </c>
      <c r="AA215" s="7" t="s">
        <v>730</v>
      </c>
      <c r="AB215" s="10"/>
      <c r="AC215" s="7" t="s">
        <v>425</v>
      </c>
      <c r="AD215" s="7"/>
    </row>
    <row r="216" spans="1:30">
      <c r="A216" s="1">
        <v>10010044</v>
      </c>
      <c r="B216" s="8" t="s">
        <v>813</v>
      </c>
      <c r="C216" s="2" t="s">
        <v>504</v>
      </c>
      <c r="D216" s="1">
        <v>1</v>
      </c>
      <c r="E216" s="2">
        <v>1</v>
      </c>
      <c r="F216" s="7">
        <v>25</v>
      </c>
      <c r="G216" s="7" t="s">
        <v>706</v>
      </c>
      <c r="H216" s="7">
        <v>5</v>
      </c>
      <c r="I216" s="9" t="s">
        <v>428</v>
      </c>
      <c r="J216" s="9">
        <v>5</v>
      </c>
      <c r="K216" s="9"/>
      <c r="L216" s="9">
        <v>0</v>
      </c>
      <c r="M216" s="3"/>
      <c r="N216" s="21" t="s">
        <v>716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9">
        <v>0</v>
      </c>
      <c r="U216" s="10"/>
      <c r="V216" s="10"/>
      <c r="W216" s="8">
        <v>0</v>
      </c>
      <c r="X216" s="1">
        <f t="shared" si="54"/>
        <v>0</v>
      </c>
      <c r="Y216" s="10">
        <v>0</v>
      </c>
      <c r="Z216" s="7">
        <f t="shared" si="56"/>
        <v>86400</v>
      </c>
      <c r="AA216" s="7" t="s">
        <v>729</v>
      </c>
      <c r="AB216" s="10"/>
      <c r="AC216" s="7" t="s">
        <v>429</v>
      </c>
      <c r="AD216" s="7"/>
    </row>
    <row r="217" spans="1:30">
      <c r="A217" s="1">
        <v>10010045</v>
      </c>
      <c r="B217" s="8" t="s">
        <v>814</v>
      </c>
      <c r="C217" s="2" t="s">
        <v>505</v>
      </c>
      <c r="D217" s="1">
        <v>1</v>
      </c>
      <c r="E217" s="2">
        <v>1</v>
      </c>
      <c r="F217" s="7">
        <v>50</v>
      </c>
      <c r="G217" s="7" t="s">
        <v>538</v>
      </c>
      <c r="H217" s="7">
        <v>5</v>
      </c>
      <c r="I217" s="9" t="s">
        <v>432</v>
      </c>
      <c r="J217" s="9">
        <v>5</v>
      </c>
      <c r="K217" s="9"/>
      <c r="L217" s="9">
        <v>0</v>
      </c>
      <c r="M217" s="3"/>
      <c r="N217" s="21" t="s">
        <v>716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9">
        <v>0</v>
      </c>
      <c r="U217" s="10"/>
      <c r="V217" s="10"/>
      <c r="W217" s="8">
        <v>0</v>
      </c>
      <c r="X217" s="1">
        <f t="shared" si="54"/>
        <v>0</v>
      </c>
      <c r="Y217" s="10">
        <v>0</v>
      </c>
      <c r="Z217" s="7">
        <f t="shared" si="56"/>
        <v>86400</v>
      </c>
      <c r="AA217" s="7" t="s">
        <v>730</v>
      </c>
      <c r="AB217" s="10"/>
      <c r="AC217" s="7" t="s">
        <v>433</v>
      </c>
      <c r="AD217" s="7"/>
    </row>
    <row r="218" spans="1:30">
      <c r="A218" s="1">
        <v>10010046</v>
      </c>
      <c r="B218" s="8" t="s">
        <v>815</v>
      </c>
      <c r="C218" s="2" t="s">
        <v>506</v>
      </c>
      <c r="D218" s="1">
        <v>1</v>
      </c>
      <c r="E218" s="2">
        <v>1</v>
      </c>
      <c r="F218" s="7">
        <v>50</v>
      </c>
      <c r="G218" s="7" t="s">
        <v>707</v>
      </c>
      <c r="H218" s="7">
        <v>5</v>
      </c>
      <c r="I218" s="9" t="s">
        <v>611</v>
      </c>
      <c r="J218" s="9">
        <v>5</v>
      </c>
      <c r="K218" s="9"/>
      <c r="L218" s="9">
        <v>0</v>
      </c>
      <c r="M218" s="3"/>
      <c r="N218" s="21" t="s">
        <v>717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9">
        <v>0</v>
      </c>
      <c r="U218" s="10"/>
      <c r="V218" s="10"/>
      <c r="W218" s="8">
        <v>0</v>
      </c>
      <c r="X218" s="1">
        <f t="shared" si="54"/>
        <v>0</v>
      </c>
      <c r="Y218" s="10">
        <v>0</v>
      </c>
      <c r="Z218" s="7">
        <f t="shared" si="56"/>
        <v>86400</v>
      </c>
      <c r="AA218" s="7" t="s">
        <v>729</v>
      </c>
      <c r="AB218" s="10"/>
      <c r="AC218" s="7" t="s">
        <v>438</v>
      </c>
      <c r="AD218" s="7"/>
    </row>
    <row r="219" spans="1:30">
      <c r="A219" s="1">
        <v>10010047</v>
      </c>
      <c r="B219" s="8" t="s">
        <v>816</v>
      </c>
      <c r="C219" s="2" t="s">
        <v>507</v>
      </c>
      <c r="D219" s="1">
        <v>1</v>
      </c>
      <c r="E219" s="2">
        <v>1</v>
      </c>
      <c r="F219" s="7">
        <v>60</v>
      </c>
      <c r="G219" s="7" t="s">
        <v>708</v>
      </c>
      <c r="H219" s="7">
        <v>5</v>
      </c>
      <c r="I219" s="9" t="s">
        <v>612</v>
      </c>
      <c r="J219" s="9">
        <v>5</v>
      </c>
      <c r="K219" s="9"/>
      <c r="L219" s="9">
        <v>0</v>
      </c>
      <c r="M219" s="3"/>
      <c r="N219" s="21" t="s">
        <v>716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9">
        <v>0</v>
      </c>
      <c r="U219" s="10"/>
      <c r="V219" s="10"/>
      <c r="W219" s="8">
        <v>0</v>
      </c>
      <c r="X219" s="1">
        <f t="shared" si="54"/>
        <v>0</v>
      </c>
      <c r="Y219" s="10">
        <v>0</v>
      </c>
      <c r="Z219" s="7">
        <f t="shared" si="56"/>
        <v>86400</v>
      </c>
      <c r="AA219" s="7" t="s">
        <v>730</v>
      </c>
      <c r="AB219" s="10"/>
      <c r="AC219" s="7" t="s">
        <v>442</v>
      </c>
      <c r="AD219" s="7"/>
    </row>
    <row r="220" spans="1:30">
      <c r="A220" s="1">
        <v>10010048</v>
      </c>
      <c r="B220" s="8" t="s">
        <v>817</v>
      </c>
      <c r="C220" s="2" t="s">
        <v>508</v>
      </c>
      <c r="D220" s="1">
        <v>1</v>
      </c>
      <c r="E220" s="2">
        <v>1</v>
      </c>
      <c r="F220" s="7">
        <v>30</v>
      </c>
      <c r="G220" s="7" t="s">
        <v>708</v>
      </c>
      <c r="H220" s="7">
        <v>5</v>
      </c>
      <c r="I220" s="9" t="s">
        <v>613</v>
      </c>
      <c r="J220" s="9">
        <v>5</v>
      </c>
      <c r="K220" s="9"/>
      <c r="L220" s="9">
        <v>0</v>
      </c>
      <c r="M220" s="3"/>
      <c r="N220" s="21" t="s">
        <v>717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10"/>
      <c r="V220" s="10"/>
      <c r="W220" s="8">
        <v>0</v>
      </c>
      <c r="X220" s="1">
        <f t="shared" si="54"/>
        <v>0</v>
      </c>
      <c r="Y220" s="10">
        <v>0</v>
      </c>
      <c r="Z220" s="7">
        <f t="shared" si="56"/>
        <v>86400</v>
      </c>
      <c r="AA220" s="7" t="s">
        <v>729</v>
      </c>
      <c r="AB220" s="10"/>
      <c r="AC220" s="7" t="s">
        <v>446</v>
      </c>
      <c r="AD220" s="7"/>
    </row>
    <row r="221" spans="1:30">
      <c r="A221" s="1">
        <v>10010052</v>
      </c>
      <c r="B221" s="8" t="s">
        <v>818</v>
      </c>
      <c r="C221" s="2" t="s">
        <v>615</v>
      </c>
      <c r="D221" s="1">
        <v>1</v>
      </c>
      <c r="E221" s="2">
        <v>1</v>
      </c>
      <c r="F221" s="7">
        <v>5</v>
      </c>
      <c r="G221" s="7" t="s">
        <v>725</v>
      </c>
      <c r="H221" s="7">
        <v>1</v>
      </c>
      <c r="I221" s="9" t="s">
        <v>617</v>
      </c>
      <c r="J221" s="9">
        <v>2</v>
      </c>
      <c r="K221" s="20" t="s">
        <v>618</v>
      </c>
      <c r="L221" s="20">
        <v>2</v>
      </c>
      <c r="M221" s="20"/>
      <c r="N221" s="20"/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9">
        <v>750</v>
      </c>
      <c r="U221" s="20"/>
      <c r="V221" s="20"/>
      <c r="W221" s="8">
        <v>50</v>
      </c>
      <c r="X221" s="1">
        <f t="shared" si="54"/>
        <v>600</v>
      </c>
      <c r="Y221" s="10">
        <v>0</v>
      </c>
      <c r="Z221" s="7">
        <v>4000</v>
      </c>
      <c r="AC221" s="7" t="s">
        <v>619</v>
      </c>
    </row>
    <row r="222" spans="1:30">
      <c r="A222" s="1">
        <v>10010052</v>
      </c>
      <c r="B222" s="8" t="s">
        <v>842</v>
      </c>
      <c r="C222" s="2" t="s">
        <v>614</v>
      </c>
      <c r="D222" s="1">
        <v>2</v>
      </c>
      <c r="E222" s="2">
        <v>1</v>
      </c>
      <c r="F222" s="7">
        <v>10</v>
      </c>
      <c r="G222" s="7" t="s">
        <v>725</v>
      </c>
      <c r="H222" s="7">
        <v>1</v>
      </c>
      <c r="I222" s="9" t="s">
        <v>617</v>
      </c>
      <c r="J222" s="9">
        <v>2</v>
      </c>
      <c r="K222" s="20" t="s">
        <v>620</v>
      </c>
      <c r="L222" s="20">
        <v>4</v>
      </c>
      <c r="M222" s="20"/>
      <c r="N222" s="20"/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9">
        <v>1500</v>
      </c>
      <c r="U222" s="20"/>
      <c r="V222" s="20"/>
      <c r="W222" s="8">
        <f>ROUND(W221*2.5,0)</f>
        <v>125</v>
      </c>
      <c r="X222" s="1">
        <f t="shared" si="54"/>
        <v>1500</v>
      </c>
      <c r="Y222" s="10">
        <v>0</v>
      </c>
      <c r="Z222" s="7">
        <v>16000</v>
      </c>
      <c r="AC222" s="7" t="s">
        <v>619</v>
      </c>
    </row>
    <row r="223" spans="1:30">
      <c r="A223" s="1">
        <v>10010052</v>
      </c>
      <c r="B223" s="8" t="s">
        <v>818</v>
      </c>
      <c r="C223" s="2" t="s">
        <v>614</v>
      </c>
      <c r="D223" s="1">
        <v>3</v>
      </c>
      <c r="E223" s="2">
        <v>1</v>
      </c>
      <c r="F223" s="7">
        <v>14</v>
      </c>
      <c r="G223" s="7" t="s">
        <v>725</v>
      </c>
      <c r="H223" s="7">
        <v>1</v>
      </c>
      <c r="I223" s="9" t="s">
        <v>617</v>
      </c>
      <c r="J223" s="9">
        <v>2</v>
      </c>
      <c r="K223" s="20" t="s">
        <v>623</v>
      </c>
      <c r="L223" s="20">
        <v>7</v>
      </c>
      <c r="M223" s="20"/>
      <c r="N223" s="20"/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9">
        <f>MROUND(ROUND(T222*2.5,0)*(100+10%*P223)%,30)</f>
        <v>3750</v>
      </c>
      <c r="U223" s="20"/>
      <c r="V223" s="20"/>
      <c r="W223" s="8">
        <f t="shared" ref="W223:W225" si="57">ROUND(W222*2.5,0)</f>
        <v>313</v>
      </c>
      <c r="X223" s="1">
        <f t="shared" si="54"/>
        <v>3756</v>
      </c>
      <c r="Y223" s="10">
        <v>0</v>
      </c>
      <c r="Z223" s="7">
        <v>30000</v>
      </c>
      <c r="AC223" s="7" t="s">
        <v>619</v>
      </c>
    </row>
    <row r="224" spans="1:30">
      <c r="A224" s="1">
        <v>10010052</v>
      </c>
      <c r="B224" s="8" t="s">
        <v>818</v>
      </c>
      <c r="C224" s="2" t="s">
        <v>615</v>
      </c>
      <c r="D224" s="1">
        <v>4</v>
      </c>
      <c r="E224" s="2">
        <v>1</v>
      </c>
      <c r="F224" s="7">
        <v>21</v>
      </c>
      <c r="G224" s="7" t="s">
        <v>725</v>
      </c>
      <c r="H224" s="7">
        <v>1</v>
      </c>
      <c r="I224" s="9" t="s">
        <v>616</v>
      </c>
      <c r="J224" s="9">
        <v>2</v>
      </c>
      <c r="K224" s="20" t="s">
        <v>624</v>
      </c>
      <c r="L224" s="20">
        <v>8</v>
      </c>
      <c r="M224" s="20"/>
      <c r="N224" s="20"/>
      <c r="O224" s="7">
        <v>1</v>
      </c>
      <c r="P224" s="7">
        <v>0</v>
      </c>
      <c r="Q224" s="7">
        <v>0</v>
      </c>
      <c r="R224" s="7">
        <v>0</v>
      </c>
      <c r="S224" s="7">
        <v>0</v>
      </c>
      <c r="T224" s="9">
        <f t="shared" ref="T224:T225" si="58">MROUND(ROUND(T223*2.5,0)*(100+10%*P224)%,30)</f>
        <v>9390</v>
      </c>
      <c r="U224" s="20"/>
      <c r="V224" s="20"/>
      <c r="W224" s="8">
        <f t="shared" si="57"/>
        <v>783</v>
      </c>
      <c r="X224" s="1">
        <f t="shared" si="54"/>
        <v>9396</v>
      </c>
      <c r="Y224" s="10">
        <v>0</v>
      </c>
      <c r="Z224" s="7">
        <f>MROUND(ROUND(Z223*2.1,0)*(100+10%*S224)%,30)</f>
        <v>63000</v>
      </c>
      <c r="AC224" s="7" t="s">
        <v>619</v>
      </c>
    </row>
    <row r="225" spans="1:29">
      <c r="A225" s="1">
        <v>10010052</v>
      </c>
      <c r="B225" s="8" t="s">
        <v>818</v>
      </c>
      <c r="C225" s="2" t="s">
        <v>615</v>
      </c>
      <c r="D225" s="1">
        <v>5</v>
      </c>
      <c r="E225" s="2">
        <v>1</v>
      </c>
      <c r="F225" s="7">
        <v>30</v>
      </c>
      <c r="G225" s="7" t="s">
        <v>725</v>
      </c>
      <c r="H225" s="7">
        <v>1</v>
      </c>
      <c r="I225" s="9" t="s">
        <v>616</v>
      </c>
      <c r="J225" s="9">
        <v>2</v>
      </c>
      <c r="K225" s="20" t="s">
        <v>626</v>
      </c>
      <c r="L225" s="20">
        <v>10</v>
      </c>
      <c r="M225" s="20"/>
      <c r="N225" s="20"/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9">
        <f t="shared" si="58"/>
        <v>23490</v>
      </c>
      <c r="U225" s="20"/>
      <c r="V225" s="20"/>
      <c r="W225" s="8">
        <f t="shared" si="57"/>
        <v>1958</v>
      </c>
      <c r="X225" s="1">
        <f t="shared" si="54"/>
        <v>23496</v>
      </c>
      <c r="Y225" s="10">
        <v>0</v>
      </c>
      <c r="Z225" s="7">
        <f>MROUND(ROUND(Z224*2.1,0)*(100+10%*S225)%,30)</f>
        <v>132300</v>
      </c>
      <c r="AC225" s="7" t="s">
        <v>619</v>
      </c>
    </row>
    <row r="226" spans="1:29">
      <c r="A226" s="1">
        <v>10010053</v>
      </c>
      <c r="B226" s="8" t="s">
        <v>819</v>
      </c>
      <c r="C226" s="2" t="s">
        <v>628</v>
      </c>
      <c r="D226" s="1">
        <v>1</v>
      </c>
      <c r="E226" s="2">
        <v>1</v>
      </c>
      <c r="F226" s="7">
        <v>7</v>
      </c>
      <c r="G226" s="7" t="s">
        <v>686</v>
      </c>
      <c r="H226" s="7">
        <v>1</v>
      </c>
      <c r="I226" s="9" t="s">
        <v>630</v>
      </c>
      <c r="J226" s="9">
        <v>2</v>
      </c>
      <c r="K226" s="20" t="s">
        <v>631</v>
      </c>
      <c r="L226" s="20">
        <v>3</v>
      </c>
      <c r="M226" s="20"/>
      <c r="N226" s="20"/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9">
        <v>600</v>
      </c>
      <c r="U226" s="20"/>
      <c r="V226" s="20"/>
      <c r="W226" s="8">
        <v>48</v>
      </c>
      <c r="X226" s="1">
        <f t="shared" si="54"/>
        <v>576</v>
      </c>
      <c r="Y226" s="10">
        <v>0</v>
      </c>
      <c r="Z226" s="7">
        <v>3600</v>
      </c>
      <c r="AC226" s="7" t="s">
        <v>621</v>
      </c>
    </row>
    <row r="227" spans="1:29">
      <c r="A227" s="1">
        <v>10010053</v>
      </c>
      <c r="B227" s="8" t="s">
        <v>843</v>
      </c>
      <c r="C227" s="2" t="s">
        <v>627</v>
      </c>
      <c r="D227" s="1">
        <v>2</v>
      </c>
      <c r="E227" s="2">
        <v>1</v>
      </c>
      <c r="F227" s="7">
        <v>12</v>
      </c>
      <c r="G227" s="7" t="s">
        <v>686</v>
      </c>
      <c r="H227" s="7">
        <v>1</v>
      </c>
      <c r="I227" s="9" t="s">
        <v>630</v>
      </c>
      <c r="J227" s="9">
        <v>2</v>
      </c>
      <c r="K227" s="20" t="s">
        <v>634</v>
      </c>
      <c r="L227" s="20">
        <v>5</v>
      </c>
      <c r="M227" s="20"/>
      <c r="N227" s="20"/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9">
        <v>1200</v>
      </c>
      <c r="U227" s="20"/>
      <c r="V227" s="20"/>
      <c r="W227" s="8">
        <f>ROUND(W226*2.5,0)</f>
        <v>120</v>
      </c>
      <c r="X227" s="1">
        <f t="shared" si="54"/>
        <v>1440</v>
      </c>
      <c r="Y227" s="10">
        <v>0</v>
      </c>
      <c r="Z227" s="7">
        <v>18000</v>
      </c>
      <c r="AC227" s="7" t="s">
        <v>621</v>
      </c>
    </row>
    <row r="228" spans="1:29">
      <c r="A228" s="1">
        <v>10010053</v>
      </c>
      <c r="B228" s="8" t="s">
        <v>819</v>
      </c>
      <c r="C228" s="2" t="s">
        <v>628</v>
      </c>
      <c r="D228" s="1">
        <v>3</v>
      </c>
      <c r="E228" s="2">
        <v>1</v>
      </c>
      <c r="F228" s="7">
        <v>17</v>
      </c>
      <c r="G228" s="7" t="s">
        <v>686</v>
      </c>
      <c r="H228" s="7">
        <v>1</v>
      </c>
      <c r="I228" s="9" t="s">
        <v>630</v>
      </c>
      <c r="J228" s="9">
        <v>2</v>
      </c>
      <c r="K228" s="20" t="s">
        <v>624</v>
      </c>
      <c r="L228" s="20">
        <v>8</v>
      </c>
      <c r="M228" s="20"/>
      <c r="N228" s="20"/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9">
        <f>MROUND(ROUND(T227*2.5,0)*(100+10%*P228)%,30)</f>
        <v>3000</v>
      </c>
      <c r="U228" s="20"/>
      <c r="V228" s="20"/>
      <c r="W228" s="8">
        <f t="shared" ref="W228:W230" si="59">ROUND(W227*2.5,0)</f>
        <v>300</v>
      </c>
      <c r="X228" s="1">
        <f t="shared" si="54"/>
        <v>3600</v>
      </c>
      <c r="Y228" s="10">
        <v>0</v>
      </c>
      <c r="Z228" s="7">
        <v>35000</v>
      </c>
      <c r="AC228" s="7" t="s">
        <v>621</v>
      </c>
    </row>
    <row r="229" spans="1:29">
      <c r="A229" s="1">
        <v>10010053</v>
      </c>
      <c r="B229" s="8" t="s">
        <v>819</v>
      </c>
      <c r="C229" s="2" t="s">
        <v>628</v>
      </c>
      <c r="D229" s="1">
        <v>4</v>
      </c>
      <c r="E229" s="2">
        <v>1</v>
      </c>
      <c r="F229" s="7">
        <v>24</v>
      </c>
      <c r="G229" s="7" t="s">
        <v>686</v>
      </c>
      <c r="H229" s="7">
        <v>1</v>
      </c>
      <c r="I229" s="9" t="s">
        <v>630</v>
      </c>
      <c r="J229" s="9">
        <v>2</v>
      </c>
      <c r="K229" s="20" t="s">
        <v>625</v>
      </c>
      <c r="L229" s="20">
        <v>10</v>
      </c>
      <c r="M229" s="20"/>
      <c r="N229" s="20"/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9">
        <f t="shared" ref="T229:T230" si="60">MROUND(ROUND(T228*2.5,0)*(100+10%*P229)%,30)</f>
        <v>7500</v>
      </c>
      <c r="U229" s="20"/>
      <c r="V229" s="20"/>
      <c r="W229" s="8">
        <f t="shared" si="59"/>
        <v>750</v>
      </c>
      <c r="X229" s="1">
        <f t="shared" si="54"/>
        <v>9000</v>
      </c>
      <c r="Y229" s="10">
        <v>0</v>
      </c>
      <c r="Z229" s="7">
        <f>MROUND(ROUND(Z228*2.1,0)*(100+10%*S229)%,30)</f>
        <v>73500</v>
      </c>
      <c r="AC229" s="7" t="s">
        <v>621</v>
      </c>
    </row>
    <row r="230" spans="1:29">
      <c r="A230" s="1">
        <v>10010053</v>
      </c>
      <c r="B230" s="8" t="s">
        <v>819</v>
      </c>
      <c r="C230" s="2" t="s">
        <v>628</v>
      </c>
      <c r="D230" s="1">
        <v>5</v>
      </c>
      <c r="E230" s="2">
        <v>1</v>
      </c>
      <c r="F230" s="7">
        <v>35</v>
      </c>
      <c r="G230" s="7" t="s">
        <v>686</v>
      </c>
      <c r="H230" s="7">
        <v>1</v>
      </c>
      <c r="I230" s="9" t="s">
        <v>629</v>
      </c>
      <c r="J230" s="9">
        <v>2</v>
      </c>
      <c r="K230" s="20" t="s">
        <v>635</v>
      </c>
      <c r="L230" s="20">
        <v>11</v>
      </c>
      <c r="M230" s="20"/>
      <c r="N230" s="20"/>
      <c r="O230" s="7">
        <v>1</v>
      </c>
      <c r="P230" s="7">
        <v>0</v>
      </c>
      <c r="Q230" s="7">
        <v>0</v>
      </c>
      <c r="R230" s="7">
        <v>0</v>
      </c>
      <c r="S230" s="7">
        <v>0</v>
      </c>
      <c r="T230" s="9">
        <f t="shared" si="60"/>
        <v>18750</v>
      </c>
      <c r="U230" s="20"/>
      <c r="V230" s="20"/>
      <c r="W230" s="8">
        <f t="shared" si="59"/>
        <v>1875</v>
      </c>
      <c r="X230" s="1">
        <f t="shared" si="54"/>
        <v>22500</v>
      </c>
      <c r="Y230" s="10">
        <v>0</v>
      </c>
      <c r="Z230" s="7">
        <f>MROUND(ROUND(Z229*2.1,0)*(100+10%*S230)%,30)</f>
        <v>154350</v>
      </c>
      <c r="AC230" s="7" t="s">
        <v>621</v>
      </c>
    </row>
    <row r="231" spans="1:29">
      <c r="A231" s="1">
        <v>10010054</v>
      </c>
      <c r="B231" s="8" t="s">
        <v>820</v>
      </c>
      <c r="C231" s="2" t="s">
        <v>636</v>
      </c>
      <c r="D231" s="1">
        <v>1</v>
      </c>
      <c r="E231" s="2">
        <v>1</v>
      </c>
      <c r="F231" s="7">
        <v>10</v>
      </c>
      <c r="G231" s="7" t="s">
        <v>725</v>
      </c>
      <c r="H231" s="7">
        <v>1</v>
      </c>
      <c r="I231" s="9" t="s">
        <v>744</v>
      </c>
      <c r="J231" s="9">
        <v>2</v>
      </c>
      <c r="K231" s="20" t="s">
        <v>620</v>
      </c>
      <c r="L231" s="20">
        <v>4</v>
      </c>
      <c r="M231" s="20"/>
      <c r="N231" s="20"/>
      <c r="O231" s="7">
        <v>1</v>
      </c>
      <c r="P231" s="7">
        <v>0</v>
      </c>
      <c r="Q231" s="7">
        <v>0</v>
      </c>
      <c r="R231" s="7">
        <v>0</v>
      </c>
      <c r="S231" s="7">
        <v>0</v>
      </c>
      <c r="T231" s="9">
        <v>1150</v>
      </c>
      <c r="U231" s="20"/>
      <c r="V231" s="20"/>
      <c r="W231" s="8">
        <v>45</v>
      </c>
      <c r="X231" s="1">
        <f t="shared" si="54"/>
        <v>540</v>
      </c>
      <c r="Y231" s="10">
        <v>0</v>
      </c>
      <c r="Z231" s="7">
        <v>3800</v>
      </c>
      <c r="AC231" s="7" t="s">
        <v>632</v>
      </c>
    </row>
    <row r="232" spans="1:29">
      <c r="A232" s="1">
        <v>10010054</v>
      </c>
      <c r="B232" s="8" t="s">
        <v>841</v>
      </c>
      <c r="C232" s="2" t="s">
        <v>637</v>
      </c>
      <c r="D232" s="1">
        <v>2</v>
      </c>
      <c r="E232" s="2">
        <v>1</v>
      </c>
      <c r="F232" s="7">
        <v>20</v>
      </c>
      <c r="G232" s="7" t="s">
        <v>725</v>
      </c>
      <c r="H232" s="7">
        <v>1</v>
      </c>
      <c r="I232" s="9" t="s">
        <v>744</v>
      </c>
      <c r="J232" s="9">
        <v>2</v>
      </c>
      <c r="K232" s="20" t="s">
        <v>638</v>
      </c>
      <c r="L232" s="20">
        <v>7</v>
      </c>
      <c r="M232" s="20"/>
      <c r="N232" s="20"/>
      <c r="O232" s="7">
        <v>1</v>
      </c>
      <c r="P232" s="7">
        <v>0</v>
      </c>
      <c r="Q232" s="7">
        <v>0</v>
      </c>
      <c r="R232" s="7">
        <v>0</v>
      </c>
      <c r="S232" s="7">
        <v>0</v>
      </c>
      <c r="T232" s="9">
        <v>1800</v>
      </c>
      <c r="U232" s="20"/>
      <c r="V232" s="20"/>
      <c r="W232" s="8">
        <f>ROUND(W231*2.5,0)</f>
        <v>113</v>
      </c>
      <c r="X232" s="1">
        <f t="shared" si="54"/>
        <v>1356</v>
      </c>
      <c r="Y232" s="10">
        <v>0</v>
      </c>
      <c r="Z232" s="7">
        <v>14500</v>
      </c>
      <c r="AC232" s="7" t="s">
        <v>632</v>
      </c>
    </row>
    <row r="233" spans="1:29">
      <c r="A233" s="1">
        <v>10010054</v>
      </c>
      <c r="B233" s="8" t="s">
        <v>820</v>
      </c>
      <c r="C233" s="2" t="s">
        <v>639</v>
      </c>
      <c r="D233" s="1">
        <v>3</v>
      </c>
      <c r="E233" s="2">
        <v>1</v>
      </c>
      <c r="F233" s="7">
        <v>30</v>
      </c>
      <c r="G233" s="7" t="s">
        <v>725</v>
      </c>
      <c r="H233" s="7">
        <v>1</v>
      </c>
      <c r="I233" s="9" t="s">
        <v>744</v>
      </c>
      <c r="J233" s="9">
        <v>2</v>
      </c>
      <c r="K233" s="20" t="s">
        <v>640</v>
      </c>
      <c r="L233" s="20">
        <v>8</v>
      </c>
      <c r="M233" s="20"/>
      <c r="N233" s="20"/>
      <c r="O233" s="7">
        <v>1</v>
      </c>
      <c r="P233" s="7">
        <v>0</v>
      </c>
      <c r="Q233" s="7">
        <v>0</v>
      </c>
      <c r="R233" s="7">
        <v>0</v>
      </c>
      <c r="S233" s="7">
        <v>0</v>
      </c>
      <c r="T233" s="9">
        <f>MROUND(ROUND(T232*2.5,0)*(100+10%*P233)%,30)</f>
        <v>4500</v>
      </c>
      <c r="U233" s="20"/>
      <c r="V233" s="20"/>
      <c r="W233" s="8">
        <f t="shared" ref="W233:W235" si="61">ROUND(W232*2.5,0)</f>
        <v>283</v>
      </c>
      <c r="X233" s="1">
        <f t="shared" si="54"/>
        <v>3396</v>
      </c>
      <c r="Y233" s="10">
        <v>0</v>
      </c>
      <c r="Z233" s="7">
        <v>35000</v>
      </c>
      <c r="AC233" s="7" t="s">
        <v>632</v>
      </c>
    </row>
    <row r="234" spans="1:29">
      <c r="A234" s="1">
        <v>10010054</v>
      </c>
      <c r="B234" s="8" t="s">
        <v>820</v>
      </c>
      <c r="C234" s="2" t="s">
        <v>639</v>
      </c>
      <c r="D234" s="1">
        <v>4</v>
      </c>
      <c r="E234" s="2">
        <v>1</v>
      </c>
      <c r="F234" s="7">
        <v>40</v>
      </c>
      <c r="G234" s="7" t="s">
        <v>725</v>
      </c>
      <c r="H234" s="7">
        <v>1</v>
      </c>
      <c r="I234" s="9" t="s">
        <v>744</v>
      </c>
      <c r="J234" s="9">
        <v>2</v>
      </c>
      <c r="K234" s="20" t="s">
        <v>635</v>
      </c>
      <c r="L234" s="20">
        <v>11</v>
      </c>
      <c r="M234" s="20"/>
      <c r="N234" s="20"/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9">
        <f t="shared" ref="T234:T235" si="62">MROUND(ROUND(T233*2.5,0)*(100+10%*P234)%,30)</f>
        <v>11250</v>
      </c>
      <c r="U234" s="20"/>
      <c r="V234" s="20"/>
      <c r="W234" s="8">
        <f t="shared" si="61"/>
        <v>708</v>
      </c>
      <c r="X234" s="1">
        <f t="shared" si="54"/>
        <v>8496</v>
      </c>
      <c r="Y234" s="10">
        <v>0</v>
      </c>
      <c r="Z234" s="7">
        <f>MROUND(ROUND(Z233*2.1,0)*(100+10%*S234)%,30)</f>
        <v>73500</v>
      </c>
      <c r="AC234" s="7" t="s">
        <v>632</v>
      </c>
    </row>
    <row r="235" spans="1:29">
      <c r="A235" s="1">
        <v>10010054</v>
      </c>
      <c r="B235" s="8" t="s">
        <v>820</v>
      </c>
      <c r="C235" s="2" t="s">
        <v>639</v>
      </c>
      <c r="D235" s="1">
        <v>5</v>
      </c>
      <c r="E235" s="2">
        <v>1</v>
      </c>
      <c r="F235" s="7">
        <v>50</v>
      </c>
      <c r="G235" s="7" t="s">
        <v>725</v>
      </c>
      <c r="H235" s="7">
        <v>1</v>
      </c>
      <c r="I235" s="9" t="s">
        <v>744</v>
      </c>
      <c r="J235" s="9">
        <v>2</v>
      </c>
      <c r="K235" s="20" t="s">
        <v>641</v>
      </c>
      <c r="L235" s="20">
        <v>13</v>
      </c>
      <c r="M235" s="20"/>
      <c r="N235" s="20"/>
      <c r="O235" s="7">
        <v>1</v>
      </c>
      <c r="P235" s="7">
        <v>0</v>
      </c>
      <c r="Q235" s="7">
        <v>0</v>
      </c>
      <c r="R235" s="7">
        <v>0</v>
      </c>
      <c r="S235" s="7">
        <v>0</v>
      </c>
      <c r="T235" s="9">
        <f t="shared" si="62"/>
        <v>28140</v>
      </c>
      <c r="U235" s="20"/>
      <c r="V235" s="20"/>
      <c r="W235" s="8">
        <f t="shared" si="61"/>
        <v>1770</v>
      </c>
      <c r="X235" s="1">
        <f t="shared" si="54"/>
        <v>21240</v>
      </c>
      <c r="Y235" s="10">
        <v>0</v>
      </c>
      <c r="Z235" s="7">
        <f>MROUND(ROUND(Z234*2.1,0)*(100+10%*S235)%,30)</f>
        <v>154350</v>
      </c>
      <c r="AC235" s="7" t="s">
        <v>632</v>
      </c>
    </row>
    <row r="236" spans="1:29">
      <c r="A236" s="1">
        <v>10010055</v>
      </c>
      <c r="B236" s="8" t="s">
        <v>821</v>
      </c>
      <c r="C236" s="2" t="s">
        <v>642</v>
      </c>
      <c r="D236" s="1">
        <v>1</v>
      </c>
      <c r="E236" s="2">
        <v>1</v>
      </c>
      <c r="F236" s="7">
        <v>12</v>
      </c>
      <c r="G236" s="7" t="s">
        <v>725</v>
      </c>
      <c r="H236" s="7">
        <v>1</v>
      </c>
      <c r="I236" s="9" t="s">
        <v>745</v>
      </c>
      <c r="J236" s="9">
        <v>2</v>
      </c>
      <c r="K236" s="20" t="s">
        <v>620</v>
      </c>
      <c r="L236" s="20">
        <v>4</v>
      </c>
      <c r="M236" s="20"/>
      <c r="N236" s="20"/>
      <c r="O236" s="7">
        <v>1</v>
      </c>
      <c r="P236" s="7">
        <v>0</v>
      </c>
      <c r="Q236" s="7">
        <v>0</v>
      </c>
      <c r="R236" s="7">
        <v>0</v>
      </c>
      <c r="S236" s="7">
        <v>0</v>
      </c>
      <c r="T236" s="9">
        <v>850</v>
      </c>
      <c r="U236" s="20"/>
      <c r="V236" s="20"/>
      <c r="W236" s="8">
        <v>52</v>
      </c>
      <c r="X236" s="1">
        <f t="shared" si="54"/>
        <v>624</v>
      </c>
      <c r="Y236" s="10">
        <v>0</v>
      </c>
      <c r="Z236" s="7">
        <v>5000</v>
      </c>
      <c r="AC236" s="7" t="s">
        <v>751</v>
      </c>
    </row>
    <row r="237" spans="1:29">
      <c r="A237" s="1">
        <v>10010055</v>
      </c>
      <c r="B237" s="8" t="s">
        <v>840</v>
      </c>
      <c r="C237" s="2" t="s">
        <v>642</v>
      </c>
      <c r="D237" s="1">
        <v>2</v>
      </c>
      <c r="E237" s="2">
        <v>1</v>
      </c>
      <c r="F237" s="7">
        <v>21</v>
      </c>
      <c r="G237" s="7" t="s">
        <v>725</v>
      </c>
      <c r="H237" s="7">
        <v>1</v>
      </c>
      <c r="I237" s="9" t="s">
        <v>745</v>
      </c>
      <c r="J237" s="9">
        <v>2</v>
      </c>
      <c r="K237" s="20" t="s">
        <v>622</v>
      </c>
      <c r="L237" s="20">
        <v>7</v>
      </c>
      <c r="M237" s="20"/>
      <c r="N237" s="20"/>
      <c r="O237" s="7">
        <v>1</v>
      </c>
      <c r="P237" s="7">
        <v>0</v>
      </c>
      <c r="Q237" s="7">
        <v>0</v>
      </c>
      <c r="R237" s="7">
        <v>0</v>
      </c>
      <c r="S237" s="7">
        <v>0</v>
      </c>
      <c r="T237" s="9">
        <v>1600</v>
      </c>
      <c r="U237" s="20"/>
      <c r="V237" s="20"/>
      <c r="W237" s="8">
        <f>ROUND(W236*2.5,0)</f>
        <v>130</v>
      </c>
      <c r="X237" s="1">
        <f t="shared" si="54"/>
        <v>1560</v>
      </c>
      <c r="Y237" s="10">
        <v>0</v>
      </c>
      <c r="Z237" s="7">
        <v>17500</v>
      </c>
      <c r="AC237" s="7" t="s">
        <v>751</v>
      </c>
    </row>
    <row r="238" spans="1:29">
      <c r="A238" s="1">
        <v>10010055</v>
      </c>
      <c r="B238" s="8" t="s">
        <v>821</v>
      </c>
      <c r="C238" s="2" t="s">
        <v>644</v>
      </c>
      <c r="D238" s="1">
        <v>3</v>
      </c>
      <c r="E238" s="2">
        <v>1</v>
      </c>
      <c r="F238" s="7">
        <v>33</v>
      </c>
      <c r="G238" s="7" t="s">
        <v>725</v>
      </c>
      <c r="H238" s="7">
        <v>1</v>
      </c>
      <c r="I238" s="9" t="s">
        <v>745</v>
      </c>
      <c r="J238" s="9">
        <v>2</v>
      </c>
      <c r="K238" s="20" t="s">
        <v>645</v>
      </c>
      <c r="L238" s="20">
        <v>9</v>
      </c>
      <c r="M238" s="20"/>
      <c r="N238" s="20"/>
      <c r="O238" s="7">
        <v>1</v>
      </c>
      <c r="P238" s="7">
        <v>0</v>
      </c>
      <c r="Q238" s="7">
        <v>0</v>
      </c>
      <c r="R238" s="7">
        <v>0</v>
      </c>
      <c r="S238" s="7">
        <v>0</v>
      </c>
      <c r="T238" s="9">
        <f>MROUND(ROUND(T237*2.5,0)*(100+10%*P238)%,30)</f>
        <v>3990</v>
      </c>
      <c r="U238" s="20"/>
      <c r="V238" s="20"/>
      <c r="W238" s="8">
        <f t="shared" ref="W238:W240" si="63">ROUND(W237*2.5,0)</f>
        <v>325</v>
      </c>
      <c r="X238" s="1">
        <f t="shared" si="54"/>
        <v>3900</v>
      </c>
      <c r="Y238" s="10">
        <v>0</v>
      </c>
      <c r="Z238" s="7">
        <v>32000</v>
      </c>
      <c r="AC238" s="7" t="s">
        <v>751</v>
      </c>
    </row>
    <row r="239" spans="1:29">
      <c r="A239" s="1">
        <v>10010055</v>
      </c>
      <c r="B239" s="8" t="s">
        <v>821</v>
      </c>
      <c r="C239" s="2" t="s">
        <v>644</v>
      </c>
      <c r="D239" s="1">
        <v>4</v>
      </c>
      <c r="E239" s="2">
        <v>1</v>
      </c>
      <c r="F239" s="7">
        <v>45</v>
      </c>
      <c r="G239" s="7" t="s">
        <v>725</v>
      </c>
      <c r="H239" s="7">
        <v>1</v>
      </c>
      <c r="I239" s="9" t="s">
        <v>745</v>
      </c>
      <c r="J239" s="9">
        <v>2</v>
      </c>
      <c r="K239" s="20" t="s">
        <v>625</v>
      </c>
      <c r="L239" s="20">
        <v>10</v>
      </c>
      <c r="M239" s="20"/>
      <c r="N239" s="20"/>
      <c r="O239" s="7">
        <v>1</v>
      </c>
      <c r="P239" s="7">
        <v>0</v>
      </c>
      <c r="Q239" s="7">
        <v>0</v>
      </c>
      <c r="R239" s="7">
        <v>0</v>
      </c>
      <c r="S239" s="7">
        <v>0</v>
      </c>
      <c r="T239" s="9">
        <f t="shared" ref="T239:T240" si="64">MROUND(ROUND(T238*2.5,0)*(100+10%*P239)%,30)</f>
        <v>9990</v>
      </c>
      <c r="U239" s="20"/>
      <c r="V239" s="20"/>
      <c r="W239" s="8">
        <f t="shared" si="63"/>
        <v>813</v>
      </c>
      <c r="X239" s="1">
        <f t="shared" si="54"/>
        <v>9756</v>
      </c>
      <c r="Y239" s="10">
        <v>0</v>
      </c>
      <c r="Z239" s="7">
        <f>MROUND(ROUND(Z238*2.1,0)*(100+10%*S239)%,30)</f>
        <v>67200</v>
      </c>
      <c r="AC239" s="7" t="s">
        <v>751</v>
      </c>
    </row>
    <row r="240" spans="1:29">
      <c r="A240" s="1">
        <v>10010055</v>
      </c>
      <c r="B240" s="8" t="s">
        <v>821</v>
      </c>
      <c r="C240" s="2" t="s">
        <v>642</v>
      </c>
      <c r="D240" s="1">
        <v>5</v>
      </c>
      <c r="E240" s="2">
        <v>1</v>
      </c>
      <c r="F240" s="7">
        <v>60</v>
      </c>
      <c r="G240" s="7" t="s">
        <v>725</v>
      </c>
      <c r="H240" s="7">
        <v>1</v>
      </c>
      <c r="I240" s="9" t="s">
        <v>745</v>
      </c>
      <c r="J240" s="9">
        <v>2</v>
      </c>
      <c r="K240" s="20" t="s">
        <v>641</v>
      </c>
      <c r="L240" s="20">
        <v>13</v>
      </c>
      <c r="M240" s="20"/>
      <c r="N240" s="20"/>
      <c r="O240" s="7">
        <v>1</v>
      </c>
      <c r="P240" s="7">
        <v>0</v>
      </c>
      <c r="Q240" s="7">
        <v>0</v>
      </c>
      <c r="R240" s="7">
        <v>0</v>
      </c>
      <c r="S240" s="7">
        <v>0</v>
      </c>
      <c r="T240" s="9">
        <f t="shared" si="64"/>
        <v>24990</v>
      </c>
      <c r="U240" s="20"/>
      <c r="V240" s="20"/>
      <c r="W240" s="8">
        <f t="shared" si="63"/>
        <v>2033</v>
      </c>
      <c r="X240" s="1">
        <f t="shared" si="54"/>
        <v>24396</v>
      </c>
      <c r="Y240" s="10">
        <v>0</v>
      </c>
      <c r="Z240" s="7">
        <f>MROUND(ROUND(Z239*2.1,0)*(100+10%*S240)%,30)</f>
        <v>141120</v>
      </c>
      <c r="AC240" s="7" t="s">
        <v>751</v>
      </c>
    </row>
    <row r="241" spans="1:29">
      <c r="A241" s="1">
        <v>10010056</v>
      </c>
      <c r="B241" s="8" t="s">
        <v>822</v>
      </c>
      <c r="C241" s="2" t="s">
        <v>647</v>
      </c>
      <c r="D241" s="1">
        <v>1</v>
      </c>
      <c r="E241" s="2">
        <v>1</v>
      </c>
      <c r="F241" s="7">
        <v>20</v>
      </c>
      <c r="G241" s="7" t="s">
        <v>726</v>
      </c>
      <c r="H241" s="7">
        <v>1</v>
      </c>
      <c r="I241" s="9" t="s">
        <v>746</v>
      </c>
      <c r="J241" s="9">
        <v>2</v>
      </c>
      <c r="K241" s="20" t="s">
        <v>633</v>
      </c>
      <c r="L241" s="20">
        <v>5</v>
      </c>
      <c r="M241" s="20"/>
      <c r="N241" s="20"/>
      <c r="O241" s="7">
        <v>1</v>
      </c>
      <c r="P241" s="7">
        <v>0</v>
      </c>
      <c r="Q241" s="7">
        <v>0</v>
      </c>
      <c r="R241" s="7">
        <v>0</v>
      </c>
      <c r="S241" s="7">
        <v>0</v>
      </c>
      <c r="T241" s="9">
        <v>1000</v>
      </c>
      <c r="U241" s="20"/>
      <c r="V241" s="20"/>
      <c r="W241" s="8">
        <v>55</v>
      </c>
      <c r="X241" s="1">
        <f t="shared" si="54"/>
        <v>660</v>
      </c>
      <c r="Y241" s="10">
        <v>0</v>
      </c>
      <c r="Z241" s="7">
        <v>3300</v>
      </c>
      <c r="AC241" s="7" t="s">
        <v>646</v>
      </c>
    </row>
    <row r="242" spans="1:29">
      <c r="A242" s="1">
        <v>10010056</v>
      </c>
      <c r="B242" s="8" t="s">
        <v>839</v>
      </c>
      <c r="C242" s="2" t="s">
        <v>647</v>
      </c>
      <c r="D242" s="1">
        <v>2</v>
      </c>
      <c r="E242" s="2">
        <v>1</v>
      </c>
      <c r="F242" s="7">
        <v>33</v>
      </c>
      <c r="G242" s="7" t="s">
        <v>726</v>
      </c>
      <c r="H242" s="7">
        <v>1</v>
      </c>
      <c r="I242" s="9" t="s">
        <v>746</v>
      </c>
      <c r="J242" s="9">
        <v>2</v>
      </c>
      <c r="K242" s="20" t="s">
        <v>622</v>
      </c>
      <c r="L242" s="20">
        <v>7</v>
      </c>
      <c r="M242" s="20"/>
      <c r="N242" s="20"/>
      <c r="O242" s="7">
        <v>1</v>
      </c>
      <c r="P242" s="7">
        <v>0</v>
      </c>
      <c r="Q242" s="7">
        <v>0</v>
      </c>
      <c r="R242" s="7">
        <v>0</v>
      </c>
      <c r="S242" s="7">
        <v>0</v>
      </c>
      <c r="T242" s="9">
        <v>1800</v>
      </c>
      <c r="U242" s="20"/>
      <c r="V242" s="20"/>
      <c r="W242" s="8">
        <f>ROUND(W241*2.5,0)</f>
        <v>138</v>
      </c>
      <c r="X242" s="1">
        <f t="shared" si="54"/>
        <v>1656</v>
      </c>
      <c r="Y242" s="10">
        <v>0</v>
      </c>
      <c r="Z242" s="7">
        <v>18000</v>
      </c>
      <c r="AC242" s="7" t="s">
        <v>646</v>
      </c>
    </row>
    <row r="243" spans="1:29">
      <c r="A243" s="1">
        <v>10010056</v>
      </c>
      <c r="B243" s="8" t="s">
        <v>822</v>
      </c>
      <c r="C243" s="2" t="s">
        <v>648</v>
      </c>
      <c r="D243" s="1">
        <v>3</v>
      </c>
      <c r="E243" s="2">
        <v>1</v>
      </c>
      <c r="F243" s="7">
        <v>45</v>
      </c>
      <c r="G243" s="7" t="s">
        <v>726</v>
      </c>
      <c r="H243" s="7">
        <v>1</v>
      </c>
      <c r="I243" s="9" t="s">
        <v>746</v>
      </c>
      <c r="J243" s="9">
        <v>2</v>
      </c>
      <c r="K243" s="20" t="s">
        <v>626</v>
      </c>
      <c r="L243" s="20">
        <v>10</v>
      </c>
      <c r="M243" s="20"/>
      <c r="N243" s="20"/>
      <c r="O243" s="7">
        <v>1</v>
      </c>
      <c r="P243" s="7">
        <v>0</v>
      </c>
      <c r="Q243" s="7">
        <v>0</v>
      </c>
      <c r="R243" s="7">
        <v>0</v>
      </c>
      <c r="S243" s="7">
        <v>0</v>
      </c>
      <c r="T243" s="9">
        <f>MROUND(ROUND(T242*2.5,0)*(100+10%*P243)%,30)</f>
        <v>4500</v>
      </c>
      <c r="U243" s="20"/>
      <c r="V243" s="20"/>
      <c r="W243" s="8">
        <f t="shared" ref="W243:W245" si="65">ROUND(W242*2.5,0)</f>
        <v>345</v>
      </c>
      <c r="X243" s="1">
        <f t="shared" si="54"/>
        <v>4140</v>
      </c>
      <c r="Y243" s="10">
        <v>0</v>
      </c>
      <c r="Z243" s="7">
        <v>35000</v>
      </c>
      <c r="AC243" s="7" t="s">
        <v>646</v>
      </c>
    </row>
    <row r="244" spans="1:29">
      <c r="A244" s="1">
        <v>10010056</v>
      </c>
      <c r="B244" s="8" t="s">
        <v>822</v>
      </c>
      <c r="C244" s="2" t="s">
        <v>647</v>
      </c>
      <c r="D244" s="1">
        <v>4</v>
      </c>
      <c r="E244" s="2">
        <v>1</v>
      </c>
      <c r="F244" s="7">
        <v>60</v>
      </c>
      <c r="G244" s="7" t="s">
        <v>726</v>
      </c>
      <c r="H244" s="7">
        <v>1</v>
      </c>
      <c r="I244" s="9" t="s">
        <v>746</v>
      </c>
      <c r="J244" s="9">
        <v>2</v>
      </c>
      <c r="K244" s="20" t="s">
        <v>635</v>
      </c>
      <c r="L244" s="20">
        <v>11</v>
      </c>
      <c r="M244" s="20"/>
      <c r="N244" s="20"/>
      <c r="O244" s="7">
        <v>1</v>
      </c>
      <c r="P244" s="7">
        <v>0</v>
      </c>
      <c r="Q244" s="7">
        <v>0</v>
      </c>
      <c r="R244" s="7">
        <v>0</v>
      </c>
      <c r="S244" s="7">
        <v>0</v>
      </c>
      <c r="T244" s="9">
        <f t="shared" ref="T244:T245" si="66">MROUND(ROUND(T243*2.5,0)*(100+10%*P244)%,30)</f>
        <v>11250</v>
      </c>
      <c r="U244" s="20"/>
      <c r="V244" s="20"/>
      <c r="W244" s="8">
        <f t="shared" si="65"/>
        <v>863</v>
      </c>
      <c r="X244" s="1">
        <f t="shared" si="54"/>
        <v>10356</v>
      </c>
      <c r="Y244" s="10">
        <v>0</v>
      </c>
      <c r="Z244" s="7">
        <f>MROUND(ROUND(Z243*2.1,0)*(100+10%*S244)%,30)</f>
        <v>73500</v>
      </c>
      <c r="AC244" s="7" t="s">
        <v>646</v>
      </c>
    </row>
    <row r="245" spans="1:29">
      <c r="A245" s="1">
        <v>10010056</v>
      </c>
      <c r="B245" s="8" t="s">
        <v>822</v>
      </c>
      <c r="C245" s="2" t="s">
        <v>647</v>
      </c>
      <c r="D245" s="1">
        <v>5</v>
      </c>
      <c r="E245" s="2">
        <v>1</v>
      </c>
      <c r="F245" s="7">
        <v>80</v>
      </c>
      <c r="G245" s="7" t="s">
        <v>726</v>
      </c>
      <c r="H245" s="7">
        <v>1</v>
      </c>
      <c r="I245" s="9" t="s">
        <v>746</v>
      </c>
      <c r="J245" s="9">
        <v>2</v>
      </c>
      <c r="K245" s="20" t="s">
        <v>649</v>
      </c>
      <c r="L245" s="20">
        <v>13</v>
      </c>
      <c r="M245" s="20"/>
      <c r="N245" s="20"/>
      <c r="O245" s="7">
        <v>1</v>
      </c>
      <c r="P245" s="7">
        <v>0</v>
      </c>
      <c r="Q245" s="7">
        <v>0</v>
      </c>
      <c r="R245" s="7">
        <v>0</v>
      </c>
      <c r="S245" s="7">
        <v>0</v>
      </c>
      <c r="T245" s="9">
        <f t="shared" si="66"/>
        <v>28140</v>
      </c>
      <c r="U245" s="20"/>
      <c r="V245" s="20"/>
      <c r="W245" s="8">
        <f t="shared" si="65"/>
        <v>2158</v>
      </c>
      <c r="X245" s="1">
        <f t="shared" si="54"/>
        <v>25896</v>
      </c>
      <c r="Y245" s="10">
        <v>0</v>
      </c>
      <c r="Z245" s="7">
        <f>MROUND(ROUND(Z244*2.1,0)*(100+10%*S245)%,30)</f>
        <v>154350</v>
      </c>
      <c r="AC245" s="7" t="s">
        <v>646</v>
      </c>
    </row>
    <row r="246" spans="1:29">
      <c r="A246" s="1">
        <v>10010057</v>
      </c>
      <c r="B246" s="8" t="s">
        <v>823</v>
      </c>
      <c r="C246" s="2" t="s">
        <v>651</v>
      </c>
      <c r="D246" s="1">
        <v>1</v>
      </c>
      <c r="E246" s="2">
        <v>1</v>
      </c>
      <c r="F246" s="7">
        <v>8</v>
      </c>
      <c r="G246" s="7" t="s">
        <v>686</v>
      </c>
      <c r="H246" s="7">
        <v>1</v>
      </c>
      <c r="I246" s="9" t="s">
        <v>747</v>
      </c>
      <c r="J246" s="9">
        <v>2</v>
      </c>
      <c r="K246" s="20" t="s">
        <v>652</v>
      </c>
      <c r="L246" s="20">
        <v>4</v>
      </c>
      <c r="M246" s="20"/>
      <c r="N246" s="20"/>
      <c r="O246" s="7">
        <v>1</v>
      </c>
      <c r="P246" s="7">
        <v>0</v>
      </c>
      <c r="Q246" s="7">
        <v>0</v>
      </c>
      <c r="R246" s="7">
        <v>0</v>
      </c>
      <c r="S246" s="7">
        <v>0</v>
      </c>
      <c r="T246" s="9">
        <v>900</v>
      </c>
      <c r="U246" s="20"/>
      <c r="V246" s="20"/>
      <c r="W246" s="8">
        <v>60</v>
      </c>
      <c r="X246" s="1">
        <f t="shared" si="54"/>
        <v>720</v>
      </c>
      <c r="Y246" s="10">
        <v>0</v>
      </c>
      <c r="Z246" s="7">
        <v>3000</v>
      </c>
      <c r="AC246" s="7" t="s">
        <v>752</v>
      </c>
    </row>
    <row r="247" spans="1:29">
      <c r="A247" s="1">
        <v>10010057</v>
      </c>
      <c r="B247" s="8" t="s">
        <v>838</v>
      </c>
      <c r="C247" s="2" t="s">
        <v>651</v>
      </c>
      <c r="D247" s="1">
        <v>2</v>
      </c>
      <c r="E247" s="2">
        <v>1</v>
      </c>
      <c r="F247" s="7">
        <v>15</v>
      </c>
      <c r="G247" s="7" t="s">
        <v>686</v>
      </c>
      <c r="H247" s="7">
        <v>1</v>
      </c>
      <c r="I247" s="9" t="s">
        <v>747</v>
      </c>
      <c r="J247" s="9">
        <v>2</v>
      </c>
      <c r="K247" s="20" t="s">
        <v>654</v>
      </c>
      <c r="L247" s="20">
        <v>6</v>
      </c>
      <c r="M247" s="20"/>
      <c r="N247" s="20"/>
      <c r="O247" s="7">
        <v>1</v>
      </c>
      <c r="P247" s="7">
        <v>0</v>
      </c>
      <c r="Q247" s="7">
        <v>0</v>
      </c>
      <c r="R247" s="7">
        <v>0</v>
      </c>
      <c r="S247" s="7">
        <v>0</v>
      </c>
      <c r="T247" s="9">
        <v>1950</v>
      </c>
      <c r="U247" s="20"/>
      <c r="V247" s="20"/>
      <c r="W247" s="8">
        <f>ROUND(W246*2.5,0)</f>
        <v>150</v>
      </c>
      <c r="X247" s="1">
        <f t="shared" si="54"/>
        <v>1800</v>
      </c>
      <c r="Y247" s="10">
        <v>0</v>
      </c>
      <c r="Z247" s="7">
        <v>20000</v>
      </c>
      <c r="AC247" s="7" t="s">
        <v>752</v>
      </c>
    </row>
    <row r="248" spans="1:29">
      <c r="A248" s="1">
        <v>10010057</v>
      </c>
      <c r="B248" s="8" t="s">
        <v>823</v>
      </c>
      <c r="C248" s="2" t="s">
        <v>651</v>
      </c>
      <c r="D248" s="1">
        <v>3</v>
      </c>
      <c r="E248" s="2">
        <v>1</v>
      </c>
      <c r="F248" s="7">
        <v>22</v>
      </c>
      <c r="G248" s="7" t="s">
        <v>686</v>
      </c>
      <c r="H248" s="7">
        <v>1</v>
      </c>
      <c r="I248" s="9" t="s">
        <v>747</v>
      </c>
      <c r="J248" s="9">
        <v>2</v>
      </c>
      <c r="K248" s="20" t="s">
        <v>640</v>
      </c>
      <c r="L248" s="20">
        <v>8</v>
      </c>
      <c r="M248" s="20"/>
      <c r="N248" s="20"/>
      <c r="O248" s="7">
        <v>1</v>
      </c>
      <c r="P248" s="7">
        <v>0</v>
      </c>
      <c r="Q248" s="7">
        <v>0</v>
      </c>
      <c r="R248" s="7">
        <v>0</v>
      </c>
      <c r="S248" s="7">
        <v>0</v>
      </c>
      <c r="T248" s="9">
        <f>MROUND(ROUND(T247*2.5,0)*(100+10%*P248)%,30)</f>
        <v>4890</v>
      </c>
      <c r="U248" s="20"/>
      <c r="V248" s="20"/>
      <c r="W248" s="8">
        <f t="shared" ref="W248:W250" si="67">ROUND(W247*2.5,0)</f>
        <v>375</v>
      </c>
      <c r="X248" s="1">
        <f t="shared" si="54"/>
        <v>4500</v>
      </c>
      <c r="Y248" s="10">
        <v>0</v>
      </c>
      <c r="Z248" s="7">
        <v>45000</v>
      </c>
      <c r="AC248" s="7" t="s">
        <v>752</v>
      </c>
    </row>
    <row r="249" spans="1:29">
      <c r="A249" s="1">
        <v>10010057</v>
      </c>
      <c r="B249" s="8" t="s">
        <v>823</v>
      </c>
      <c r="C249" s="2" t="s">
        <v>650</v>
      </c>
      <c r="D249" s="1">
        <v>4</v>
      </c>
      <c r="E249" s="2">
        <v>1</v>
      </c>
      <c r="F249" s="7">
        <v>32</v>
      </c>
      <c r="G249" s="7" t="s">
        <v>686</v>
      </c>
      <c r="H249" s="7">
        <v>1</v>
      </c>
      <c r="I249" s="9" t="s">
        <v>747</v>
      </c>
      <c r="J249" s="9">
        <v>2</v>
      </c>
      <c r="K249" s="20" t="s">
        <v>626</v>
      </c>
      <c r="L249" s="20">
        <v>10</v>
      </c>
      <c r="M249" s="20"/>
      <c r="N249" s="20"/>
      <c r="O249" s="7">
        <v>1</v>
      </c>
      <c r="P249" s="7">
        <v>0</v>
      </c>
      <c r="Q249" s="7">
        <v>0</v>
      </c>
      <c r="R249" s="7">
        <v>0</v>
      </c>
      <c r="S249" s="7">
        <v>0</v>
      </c>
      <c r="T249" s="9">
        <f t="shared" ref="T249:T250" si="68">MROUND(ROUND(T248*2.5,0)*(100+10%*P249)%,30)</f>
        <v>12240</v>
      </c>
      <c r="U249" s="20"/>
      <c r="V249" s="20"/>
      <c r="W249" s="8">
        <f t="shared" si="67"/>
        <v>938</v>
      </c>
      <c r="X249" s="1">
        <f t="shared" si="54"/>
        <v>11256</v>
      </c>
      <c r="Y249" s="10">
        <v>0</v>
      </c>
      <c r="Z249" s="7">
        <f>MROUND(ROUND(Z248*2.1,0)*(100+10%*S249)%,30)</f>
        <v>94500</v>
      </c>
      <c r="AC249" s="7" t="s">
        <v>752</v>
      </c>
    </row>
    <row r="250" spans="1:29">
      <c r="A250" s="1">
        <v>10010057</v>
      </c>
      <c r="B250" s="8" t="s">
        <v>823</v>
      </c>
      <c r="C250" s="2" t="s">
        <v>651</v>
      </c>
      <c r="D250" s="1">
        <v>5</v>
      </c>
      <c r="E250" s="2">
        <v>1</v>
      </c>
      <c r="F250" s="7">
        <v>45</v>
      </c>
      <c r="G250" s="7" t="s">
        <v>686</v>
      </c>
      <c r="H250" s="7">
        <v>1</v>
      </c>
      <c r="I250" s="9" t="s">
        <v>747</v>
      </c>
      <c r="J250" s="9">
        <v>2</v>
      </c>
      <c r="K250" s="20" t="s">
        <v>655</v>
      </c>
      <c r="L250" s="20">
        <v>12</v>
      </c>
      <c r="M250" s="20"/>
      <c r="N250" s="20"/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9">
        <f t="shared" si="68"/>
        <v>30600</v>
      </c>
      <c r="U250" s="20"/>
      <c r="V250" s="20"/>
      <c r="W250" s="8">
        <f t="shared" si="67"/>
        <v>2345</v>
      </c>
      <c r="X250" s="1">
        <f t="shared" si="54"/>
        <v>28140</v>
      </c>
      <c r="Y250" s="10">
        <v>0</v>
      </c>
      <c r="Z250" s="7">
        <f>MROUND(ROUND(Z249*2.1,0)*(100+10%*S250)%,30)</f>
        <v>198450</v>
      </c>
      <c r="AC250" s="7" t="s">
        <v>752</v>
      </c>
    </row>
    <row r="251" spans="1:29">
      <c r="A251" s="1">
        <v>10010058</v>
      </c>
      <c r="B251" s="8" t="s">
        <v>824</v>
      </c>
      <c r="C251" s="2" t="s">
        <v>656</v>
      </c>
      <c r="D251" s="1">
        <v>1</v>
      </c>
      <c r="E251" s="2">
        <v>1</v>
      </c>
      <c r="F251" s="7">
        <v>30</v>
      </c>
      <c r="G251" s="7" t="s">
        <v>725</v>
      </c>
      <c r="H251" s="7">
        <v>1</v>
      </c>
      <c r="I251" s="9" t="s">
        <v>748</v>
      </c>
      <c r="J251" s="9">
        <v>2</v>
      </c>
      <c r="K251" s="20" t="s">
        <v>657</v>
      </c>
      <c r="L251" s="20">
        <v>6</v>
      </c>
      <c r="M251" s="20"/>
      <c r="N251" s="20"/>
      <c r="O251" s="7">
        <v>1</v>
      </c>
      <c r="P251" s="7">
        <v>0</v>
      </c>
      <c r="Q251" s="7">
        <v>0</v>
      </c>
      <c r="R251" s="7">
        <v>0</v>
      </c>
      <c r="S251" s="7">
        <v>0</v>
      </c>
      <c r="T251" s="20">
        <v>1600</v>
      </c>
      <c r="U251" s="20"/>
      <c r="V251" s="20"/>
      <c r="W251" s="8">
        <v>450</v>
      </c>
      <c r="X251" s="1">
        <f t="shared" si="54"/>
        <v>5400</v>
      </c>
      <c r="Y251" s="10">
        <v>0</v>
      </c>
      <c r="Z251" s="7">
        <f t="shared" ref="Z251:Z253" si="69">24*3600</f>
        <v>86400</v>
      </c>
      <c r="AC251" s="7" t="s">
        <v>653</v>
      </c>
    </row>
    <row r="252" spans="1:29">
      <c r="A252" s="1">
        <v>10010058</v>
      </c>
      <c r="B252" s="8" t="s">
        <v>837</v>
      </c>
      <c r="C252" s="2" t="s">
        <v>658</v>
      </c>
      <c r="D252" s="1">
        <v>2</v>
      </c>
      <c r="E252" s="2">
        <v>1</v>
      </c>
      <c r="F252" s="7">
        <v>50</v>
      </c>
      <c r="G252" s="7" t="s">
        <v>725</v>
      </c>
      <c r="H252" s="7">
        <v>1</v>
      </c>
      <c r="I252" s="9" t="s">
        <v>748</v>
      </c>
      <c r="J252" s="9">
        <v>2</v>
      </c>
      <c r="K252" s="20" t="s">
        <v>626</v>
      </c>
      <c r="L252" s="20">
        <v>10</v>
      </c>
      <c r="M252" s="20"/>
      <c r="N252" s="20"/>
      <c r="O252" s="7">
        <v>1</v>
      </c>
      <c r="P252" s="7">
        <v>0</v>
      </c>
      <c r="Q252" s="7">
        <v>0</v>
      </c>
      <c r="R252" s="7">
        <v>0</v>
      </c>
      <c r="S252" s="7">
        <v>0</v>
      </c>
      <c r="T252" s="20">
        <v>13000</v>
      </c>
      <c r="U252" s="20"/>
      <c r="V252" s="20"/>
      <c r="W252" s="8">
        <f>ROUND(W251*2.5,0)</f>
        <v>1125</v>
      </c>
      <c r="X252" s="1">
        <f t="shared" si="54"/>
        <v>13500</v>
      </c>
      <c r="Y252" s="10">
        <v>0</v>
      </c>
      <c r="Z252" s="7">
        <f t="shared" si="69"/>
        <v>86400</v>
      </c>
      <c r="AC252" s="7" t="s">
        <v>653</v>
      </c>
    </row>
    <row r="253" spans="1:29">
      <c r="A253" s="1">
        <v>10010058</v>
      </c>
      <c r="B253" s="8" t="s">
        <v>824</v>
      </c>
      <c r="C253" s="2" t="s">
        <v>658</v>
      </c>
      <c r="D253" s="1">
        <v>3</v>
      </c>
      <c r="E253" s="2">
        <v>1</v>
      </c>
      <c r="F253" s="7">
        <v>75</v>
      </c>
      <c r="G253" s="7" t="s">
        <v>725</v>
      </c>
      <c r="H253" s="7">
        <v>1</v>
      </c>
      <c r="I253" s="9" t="s">
        <v>748</v>
      </c>
      <c r="J253" s="9">
        <v>2</v>
      </c>
      <c r="K253" s="20" t="s">
        <v>649</v>
      </c>
      <c r="L253" s="20">
        <v>13</v>
      </c>
      <c r="M253" s="20"/>
      <c r="N253" s="20"/>
      <c r="O253" s="7">
        <v>1</v>
      </c>
      <c r="P253" s="7">
        <v>0</v>
      </c>
      <c r="Q253" s="7">
        <v>0</v>
      </c>
      <c r="R253" s="7">
        <v>0</v>
      </c>
      <c r="S253" s="7">
        <v>0</v>
      </c>
      <c r="T253" s="20">
        <v>35000</v>
      </c>
      <c r="U253" s="20"/>
      <c r="V253" s="20"/>
      <c r="W253" s="8">
        <f t="shared" ref="W253" si="70">ROUND(W252*2.5,0)</f>
        <v>2813</v>
      </c>
      <c r="X253" s="1">
        <f t="shared" si="54"/>
        <v>33756</v>
      </c>
      <c r="Y253" s="10">
        <v>0</v>
      </c>
      <c r="Z253" s="7">
        <f t="shared" si="69"/>
        <v>86400</v>
      </c>
      <c r="AC253" s="7" t="s">
        <v>653</v>
      </c>
    </row>
    <row r="254" spans="1:29">
      <c r="A254" s="1">
        <v>10010059</v>
      </c>
      <c r="B254" s="8" t="s">
        <v>825</v>
      </c>
      <c r="C254" s="2" t="s">
        <v>659</v>
      </c>
      <c r="D254" s="1">
        <v>1</v>
      </c>
      <c r="E254" s="2">
        <v>1</v>
      </c>
      <c r="F254" s="7">
        <v>35</v>
      </c>
      <c r="G254" s="7" t="s">
        <v>686</v>
      </c>
      <c r="H254" s="7">
        <v>1</v>
      </c>
      <c r="I254" s="9" t="s">
        <v>660</v>
      </c>
      <c r="J254" s="9">
        <v>5</v>
      </c>
      <c r="K254" s="20"/>
      <c r="L254" s="20">
        <v>0</v>
      </c>
      <c r="M254" s="20"/>
      <c r="N254" s="22" t="s">
        <v>716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20"/>
      <c r="V254" s="20"/>
      <c r="W254" s="24">
        <v>0</v>
      </c>
      <c r="X254" s="1">
        <f t="shared" si="54"/>
        <v>0</v>
      </c>
      <c r="Y254" s="10">
        <v>0</v>
      </c>
      <c r="Z254" s="20">
        <v>0</v>
      </c>
      <c r="AA254" s="20" t="s">
        <v>731</v>
      </c>
      <c r="AC254" s="7" t="s">
        <v>661</v>
      </c>
    </row>
    <row r="255" spans="1:29">
      <c r="A255" s="1">
        <v>10010060</v>
      </c>
      <c r="B255" s="8" t="s">
        <v>826</v>
      </c>
      <c r="C255" s="2" t="s">
        <v>662</v>
      </c>
      <c r="D255" s="1">
        <v>1</v>
      </c>
      <c r="E255" s="2">
        <v>1</v>
      </c>
      <c r="F255" s="7">
        <v>45</v>
      </c>
      <c r="G255" s="7" t="s">
        <v>725</v>
      </c>
      <c r="H255" s="7">
        <v>1</v>
      </c>
      <c r="I255" s="9" t="s">
        <v>663</v>
      </c>
      <c r="J255" s="9">
        <v>5</v>
      </c>
      <c r="K255" s="20"/>
      <c r="L255" s="20">
        <v>0</v>
      </c>
      <c r="M255" s="20"/>
      <c r="N255" s="22" t="s">
        <v>716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20"/>
      <c r="V255" s="20"/>
      <c r="W255" s="24">
        <v>0</v>
      </c>
      <c r="X255" s="1">
        <f t="shared" si="54"/>
        <v>0</v>
      </c>
      <c r="Y255" s="10">
        <v>0</v>
      </c>
      <c r="Z255" s="20">
        <v>0</v>
      </c>
      <c r="AA255" s="20" t="s">
        <v>730</v>
      </c>
      <c r="AC255" s="7" t="s">
        <v>664</v>
      </c>
    </row>
    <row r="256" spans="1:29">
      <c r="A256" s="1">
        <v>10010061</v>
      </c>
      <c r="B256" s="8" t="s">
        <v>827</v>
      </c>
      <c r="C256" s="2" t="s">
        <v>665</v>
      </c>
      <c r="D256" s="1">
        <v>1</v>
      </c>
      <c r="E256" s="2">
        <v>1</v>
      </c>
      <c r="F256" s="7">
        <v>38</v>
      </c>
      <c r="G256" s="7" t="s">
        <v>725</v>
      </c>
      <c r="H256" s="7">
        <v>1</v>
      </c>
      <c r="I256" s="9" t="s">
        <v>666</v>
      </c>
      <c r="J256" s="9">
        <v>5</v>
      </c>
      <c r="K256" s="20"/>
      <c r="L256" s="20">
        <v>0</v>
      </c>
      <c r="M256" s="20"/>
      <c r="N256" s="22" t="s">
        <v>716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20"/>
      <c r="V256" s="20"/>
      <c r="W256" s="24">
        <v>0</v>
      </c>
      <c r="X256" s="1">
        <f t="shared" si="54"/>
        <v>0</v>
      </c>
      <c r="Y256" s="10">
        <v>0</v>
      </c>
      <c r="Z256" s="20">
        <v>0</v>
      </c>
      <c r="AA256" s="20" t="s">
        <v>731</v>
      </c>
      <c r="AC256" s="7" t="s">
        <v>667</v>
      </c>
    </row>
    <row r="257" spans="1:31">
      <c r="A257" s="1">
        <v>10010062</v>
      </c>
      <c r="B257" s="8" t="s">
        <v>828</v>
      </c>
      <c r="C257" s="2" t="s">
        <v>668</v>
      </c>
      <c r="D257" s="1">
        <v>1</v>
      </c>
      <c r="E257" s="2">
        <v>1</v>
      </c>
      <c r="F257" s="7">
        <v>40</v>
      </c>
      <c r="G257" s="7" t="s">
        <v>725</v>
      </c>
      <c r="H257" s="7">
        <v>1</v>
      </c>
      <c r="I257" s="9" t="s">
        <v>669</v>
      </c>
      <c r="J257" s="9">
        <v>5</v>
      </c>
      <c r="K257" s="20"/>
      <c r="L257" s="20">
        <v>0</v>
      </c>
      <c r="M257" s="20"/>
      <c r="N257" s="22" t="s">
        <v>716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20"/>
      <c r="V257" s="20"/>
      <c r="W257" s="24">
        <v>0</v>
      </c>
      <c r="X257" s="1">
        <f t="shared" si="54"/>
        <v>0</v>
      </c>
      <c r="Y257" s="10">
        <v>0</v>
      </c>
      <c r="Z257" s="20">
        <v>0</v>
      </c>
      <c r="AA257" s="20" t="s">
        <v>731</v>
      </c>
      <c r="AC257" s="7" t="s">
        <v>670</v>
      </c>
    </row>
    <row r="258" spans="1:31">
      <c r="A258" s="1">
        <v>10010063</v>
      </c>
      <c r="B258" s="8" t="s">
        <v>829</v>
      </c>
      <c r="C258" s="2" t="s">
        <v>671</v>
      </c>
      <c r="D258" s="1">
        <v>1</v>
      </c>
      <c r="E258" s="2">
        <v>1</v>
      </c>
      <c r="F258" s="7">
        <v>50</v>
      </c>
      <c r="G258" s="7" t="s">
        <v>725</v>
      </c>
      <c r="H258" s="7">
        <v>1</v>
      </c>
      <c r="I258" s="9" t="s">
        <v>672</v>
      </c>
      <c r="J258" s="9">
        <v>5</v>
      </c>
      <c r="K258" s="20"/>
      <c r="L258" s="20">
        <v>0</v>
      </c>
      <c r="M258" s="20"/>
      <c r="N258" s="22" t="s">
        <v>716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20"/>
      <c r="V258" s="20"/>
      <c r="W258" s="24">
        <v>0</v>
      </c>
      <c r="X258" s="1">
        <f t="shared" si="54"/>
        <v>0</v>
      </c>
      <c r="Y258" s="10">
        <v>0</v>
      </c>
      <c r="Z258" s="20">
        <v>0</v>
      </c>
      <c r="AA258" s="20" t="s">
        <v>730</v>
      </c>
      <c r="AC258" s="7" t="s">
        <v>673</v>
      </c>
    </row>
    <row r="259" spans="1:31">
      <c r="A259" s="1">
        <v>10010064</v>
      </c>
      <c r="B259" s="8" t="s">
        <v>830</v>
      </c>
      <c r="C259" s="2" t="s">
        <v>674</v>
      </c>
      <c r="D259" s="1">
        <v>1</v>
      </c>
      <c r="E259" s="2">
        <v>1</v>
      </c>
      <c r="F259" s="7">
        <v>42</v>
      </c>
      <c r="G259" s="7" t="s">
        <v>725</v>
      </c>
      <c r="H259" s="7">
        <v>1</v>
      </c>
      <c r="I259" s="9" t="s">
        <v>675</v>
      </c>
      <c r="J259" s="9">
        <v>5</v>
      </c>
      <c r="K259" s="20"/>
      <c r="L259" s="20">
        <v>0</v>
      </c>
      <c r="M259" s="20"/>
      <c r="N259" s="22" t="s">
        <v>716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20"/>
      <c r="V259" s="20"/>
      <c r="W259" s="24">
        <v>0</v>
      </c>
      <c r="X259" s="1">
        <f t="shared" si="54"/>
        <v>0</v>
      </c>
      <c r="Y259" s="10">
        <v>0</v>
      </c>
      <c r="Z259" s="20">
        <v>0</v>
      </c>
      <c r="AA259" s="20" t="s">
        <v>730</v>
      </c>
      <c r="AC259" s="7" t="s">
        <v>676</v>
      </c>
    </row>
    <row r="260" spans="1:31">
      <c r="A260" s="1">
        <v>10010065</v>
      </c>
      <c r="B260" s="8" t="s">
        <v>739</v>
      </c>
      <c r="C260" s="2" t="s">
        <v>736</v>
      </c>
      <c r="D260" s="1">
        <v>1</v>
      </c>
      <c r="E260" s="2">
        <v>300</v>
      </c>
      <c r="F260" s="7">
        <v>0</v>
      </c>
      <c r="G260" s="7" t="s">
        <v>705</v>
      </c>
      <c r="H260" s="7">
        <v>6</v>
      </c>
      <c r="I260" s="9" t="s">
        <v>643</v>
      </c>
      <c r="J260" s="9">
        <v>7</v>
      </c>
      <c r="L260" s="20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150</v>
      </c>
      <c r="U260" s="20"/>
      <c r="V260" s="20"/>
      <c r="W260" s="24">
        <v>0</v>
      </c>
      <c r="X260" s="1">
        <f t="shared" si="54"/>
        <v>0</v>
      </c>
      <c r="Y260" s="10">
        <v>0</v>
      </c>
      <c r="Z260" s="20">
        <v>0</v>
      </c>
      <c r="AC260" s="7" t="s">
        <v>753</v>
      </c>
    </row>
    <row r="261" spans="1:31">
      <c r="A261" s="1">
        <v>10010066</v>
      </c>
      <c r="B261" s="8" t="s">
        <v>740</v>
      </c>
      <c r="C261" s="2" t="s">
        <v>737</v>
      </c>
      <c r="D261" s="1">
        <v>1</v>
      </c>
      <c r="E261" s="2">
        <v>300</v>
      </c>
      <c r="F261" s="7">
        <v>0</v>
      </c>
      <c r="G261" s="7" t="s">
        <v>705</v>
      </c>
      <c r="H261" s="7">
        <v>6</v>
      </c>
      <c r="I261" s="9" t="s">
        <v>749</v>
      </c>
      <c r="J261" s="9">
        <v>7</v>
      </c>
      <c r="L261" s="20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200</v>
      </c>
      <c r="W261" s="24">
        <v>0</v>
      </c>
      <c r="X261" s="1">
        <f t="shared" ref="X261:X264" si="71">W261*12</f>
        <v>0</v>
      </c>
      <c r="Y261" s="10">
        <v>0</v>
      </c>
      <c r="Z261" s="20">
        <v>0</v>
      </c>
      <c r="AC261" s="7" t="s">
        <v>743</v>
      </c>
    </row>
    <row r="262" spans="1:31">
      <c r="A262" s="1">
        <v>10010067</v>
      </c>
      <c r="B262" s="8" t="s">
        <v>741</v>
      </c>
      <c r="C262" s="2" t="s">
        <v>738</v>
      </c>
      <c r="D262" s="1">
        <v>1</v>
      </c>
      <c r="E262" s="2">
        <v>300</v>
      </c>
      <c r="F262" s="7">
        <v>0</v>
      </c>
      <c r="G262" s="7" t="s">
        <v>705</v>
      </c>
      <c r="H262" s="7">
        <v>6</v>
      </c>
      <c r="I262" s="9" t="s">
        <v>750</v>
      </c>
      <c r="J262" s="9">
        <v>7</v>
      </c>
      <c r="L262" s="20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250</v>
      </c>
      <c r="W262" s="24">
        <v>0</v>
      </c>
      <c r="X262" s="1">
        <f t="shared" si="71"/>
        <v>0</v>
      </c>
      <c r="Y262" s="10">
        <v>0</v>
      </c>
      <c r="Z262" s="20">
        <v>0</v>
      </c>
      <c r="AC262" s="7" t="s">
        <v>754</v>
      </c>
    </row>
    <row r="263" spans="1:31">
      <c r="A263" s="1">
        <v>10010068</v>
      </c>
      <c r="B263" s="8" t="s">
        <v>758</v>
      </c>
      <c r="C263" s="2" t="s">
        <v>755</v>
      </c>
      <c r="D263" s="1">
        <v>1</v>
      </c>
      <c r="E263" s="2">
        <v>1</v>
      </c>
      <c r="F263" s="7">
        <v>0</v>
      </c>
      <c r="G263" s="7" t="s">
        <v>757</v>
      </c>
      <c r="H263" s="7">
        <v>1</v>
      </c>
      <c r="I263" s="9" t="s">
        <v>760</v>
      </c>
      <c r="J263" s="9">
        <v>9</v>
      </c>
      <c r="L263" s="20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20"/>
      <c r="V263" s="20"/>
      <c r="W263" s="24">
        <v>0</v>
      </c>
      <c r="X263" s="1">
        <f t="shared" si="71"/>
        <v>0</v>
      </c>
      <c r="Y263" s="10">
        <v>0</v>
      </c>
      <c r="Z263" s="20">
        <v>0</v>
      </c>
      <c r="AC263" s="7" t="s">
        <v>762</v>
      </c>
      <c r="AD263" s="7">
        <v>0</v>
      </c>
      <c r="AE263" s="7">
        <v>0</v>
      </c>
    </row>
    <row r="264" spans="1:31">
      <c r="A264" s="1">
        <v>10010069</v>
      </c>
      <c r="B264" s="8" t="s">
        <v>759</v>
      </c>
      <c r="C264" s="2" t="s">
        <v>756</v>
      </c>
      <c r="D264" s="1">
        <v>1</v>
      </c>
      <c r="E264" s="2">
        <v>1</v>
      </c>
      <c r="F264" s="7">
        <v>0</v>
      </c>
      <c r="G264" s="7" t="s">
        <v>757</v>
      </c>
      <c r="H264" s="7">
        <v>1</v>
      </c>
      <c r="I264" s="9" t="s">
        <v>761</v>
      </c>
      <c r="J264" s="9">
        <v>9</v>
      </c>
      <c r="L264" s="20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20"/>
      <c r="V264" s="20"/>
      <c r="W264" s="24">
        <v>0</v>
      </c>
      <c r="X264" s="1">
        <f t="shared" si="71"/>
        <v>0</v>
      </c>
      <c r="Y264" s="10">
        <v>0</v>
      </c>
      <c r="Z264" s="20">
        <v>0</v>
      </c>
      <c r="AC264" s="7" t="s">
        <v>763</v>
      </c>
      <c r="AD264" s="7">
        <v>0</v>
      </c>
      <c r="AE264" s="7">
        <v>0</v>
      </c>
    </row>
  </sheetData>
  <phoneticPr fontId="3" type="noConversion"/>
  <conditionalFormatting sqref="M4:O220 A1:O2 K4:L5 U44:V50 O8:O264 AC221:AC260 A4:J264">
    <cfRule type="expression" dxfId="259" priority="153">
      <formula>LEN(TRIM(A1))=0</formula>
    </cfRule>
  </conditionalFormatting>
  <conditionalFormatting sqref="A16:A17">
    <cfRule type="expression" dxfId="258" priority="151">
      <formula>LEN(TRIM(A16))=0</formula>
    </cfRule>
    <cfRule type="expression" priority="152">
      <formula>LEN(TRIM(A16))=0</formula>
    </cfRule>
  </conditionalFormatting>
  <conditionalFormatting sqref="AC7:AC220">
    <cfRule type="expression" dxfId="257" priority="110">
      <formula>LEN(TRIM(AC7))=0</formula>
    </cfRule>
  </conditionalFormatting>
  <conditionalFormatting sqref="AC16:AC17">
    <cfRule type="expression" dxfId="256" priority="108">
      <formula>LEN(TRIM(AC16))=0</formula>
    </cfRule>
    <cfRule type="expression" priority="109">
      <formula>LEN(TRIM(AC16))=0</formula>
    </cfRule>
  </conditionalFormatting>
  <conditionalFormatting sqref="AC261:AC264">
    <cfRule type="expression" dxfId="255" priority="3">
      <formula>LEN(TRIM(AC261))=0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D14" sqref="D14"/>
    </sheetView>
  </sheetViews>
  <sheetFormatPr defaultRowHeight="13.5"/>
  <cols>
    <col min="1" max="2" width="13.125" style="11" customWidth="1"/>
    <col min="3" max="3" width="85.25" style="13" customWidth="1"/>
    <col min="4" max="4" width="76.5" style="11" customWidth="1"/>
    <col min="5" max="5" width="47.375" style="11" customWidth="1"/>
    <col min="6" max="16384" width="9" style="11"/>
  </cols>
  <sheetData>
    <row r="1" spans="1:4">
      <c r="A1" s="11" t="s">
        <v>171</v>
      </c>
      <c r="B1" s="11" t="s">
        <v>172</v>
      </c>
      <c r="C1" s="3" t="s">
        <v>456</v>
      </c>
      <c r="D1" s="11" t="s">
        <v>858</v>
      </c>
    </row>
    <row r="2" spans="1:4">
      <c r="A2" s="11" t="s">
        <v>173</v>
      </c>
      <c r="B2" s="11" t="s">
        <v>173</v>
      </c>
      <c r="C2" s="3" t="s">
        <v>457</v>
      </c>
      <c r="D2" s="11" t="s">
        <v>457</v>
      </c>
    </row>
    <row r="3" spans="1:4">
      <c r="A3" s="11" t="s">
        <v>19</v>
      </c>
      <c r="B3" s="11" t="s">
        <v>19</v>
      </c>
      <c r="C3" s="3" t="s">
        <v>18</v>
      </c>
      <c r="D3" s="11" t="s">
        <v>19</v>
      </c>
    </row>
    <row r="4" spans="1:4">
      <c r="A4" s="11" t="s">
        <v>458</v>
      </c>
      <c r="B4" s="11" t="s">
        <v>177</v>
      </c>
      <c r="C4" s="3" t="s">
        <v>178</v>
      </c>
      <c r="D4" s="11" t="s">
        <v>459</v>
      </c>
    </row>
    <row r="5" spans="1:4">
      <c r="A5" s="11">
        <v>1</v>
      </c>
      <c r="C5" s="3"/>
    </row>
    <row r="6" spans="1:4">
      <c r="A6" s="11" t="s">
        <v>460</v>
      </c>
      <c r="B6" s="11" t="s">
        <v>461</v>
      </c>
      <c r="C6" s="3">
        <v>0</v>
      </c>
      <c r="D6" s="11">
        <v>0</v>
      </c>
    </row>
    <row r="7" spans="1:4">
      <c r="A7" s="11">
        <v>1</v>
      </c>
      <c r="B7" s="11">
        <v>1</v>
      </c>
      <c r="C7" s="3" t="s">
        <v>765</v>
      </c>
      <c r="D7" s="11" t="s">
        <v>859</v>
      </c>
    </row>
  </sheetData>
  <phoneticPr fontId="3" type="noConversion"/>
  <conditionalFormatting sqref="C1:C2 C4:C7">
    <cfRule type="expression" dxfId="254" priority="2">
      <formula>LEN(TRIM(C1))=0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F47" sqref="A1:AC223"/>
    </sheetView>
  </sheetViews>
  <sheetFormatPr defaultRowHeight="13.5"/>
  <cols>
    <col min="2" max="2" width="19.375" bestFit="1" customWidth="1"/>
    <col min="3" max="3" width="19.375" customWidth="1"/>
    <col min="11" max="11" width="20" customWidth="1"/>
  </cols>
  <sheetData>
    <row r="1" spans="1:29">
      <c r="A1" s="1" t="s">
        <v>179</v>
      </c>
      <c r="B1" s="2" t="s">
        <v>1</v>
      </c>
      <c r="C1" s="2"/>
      <c r="D1" s="1" t="s">
        <v>2</v>
      </c>
      <c r="E1" s="3" t="s">
        <v>3</v>
      </c>
      <c r="F1" s="4" t="s">
        <v>4</v>
      </c>
      <c r="G1" s="4" t="s">
        <v>180</v>
      </c>
      <c r="H1" s="4" t="s">
        <v>5</v>
      </c>
      <c r="I1" s="4" t="s">
        <v>181</v>
      </c>
      <c r="J1" s="4" t="s">
        <v>182</v>
      </c>
      <c r="K1" s="5" t="s">
        <v>183</v>
      </c>
      <c r="L1" s="5" t="s">
        <v>184</v>
      </c>
      <c r="M1" s="5" t="s">
        <v>185</v>
      </c>
      <c r="N1" s="6" t="s">
        <v>8</v>
      </c>
      <c r="O1" s="4" t="s">
        <v>9</v>
      </c>
      <c r="P1" s="7" t="s">
        <v>186</v>
      </c>
      <c r="Q1" s="7" t="s">
        <v>187</v>
      </c>
      <c r="R1" s="7" t="s">
        <v>188</v>
      </c>
      <c r="S1" s="7" t="s">
        <v>11</v>
      </c>
      <c r="T1" s="7" t="s">
        <v>12</v>
      </c>
      <c r="U1" s="1" t="s">
        <v>189</v>
      </c>
      <c r="V1" s="1" t="s">
        <v>190</v>
      </c>
      <c r="W1" s="1" t="s">
        <v>191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192</v>
      </c>
      <c r="AC1" s="7" t="s">
        <v>17</v>
      </c>
    </row>
    <row r="2" spans="1:29">
      <c r="A2" s="1" t="s">
        <v>174</v>
      </c>
      <c r="B2" s="2" t="s">
        <v>193</v>
      </c>
      <c r="C2" s="2"/>
      <c r="D2" s="1" t="s">
        <v>194</v>
      </c>
      <c r="E2" s="3" t="s">
        <v>194</v>
      </c>
      <c r="F2" s="4" t="s">
        <v>194</v>
      </c>
      <c r="G2" s="4" t="s">
        <v>175</v>
      </c>
      <c r="H2" s="4" t="s">
        <v>194</v>
      </c>
      <c r="I2" s="4" t="s">
        <v>175</v>
      </c>
      <c r="J2" s="4" t="s">
        <v>175</v>
      </c>
      <c r="K2" s="5" t="s">
        <v>175</v>
      </c>
      <c r="L2" s="5" t="s">
        <v>195</v>
      </c>
      <c r="M2" s="5" t="s">
        <v>174</v>
      </c>
      <c r="N2" s="3" t="s">
        <v>193</v>
      </c>
      <c r="O2" s="4" t="s">
        <v>193</v>
      </c>
      <c r="P2" s="7" t="s">
        <v>193</v>
      </c>
      <c r="Q2" s="7" t="s">
        <v>174</v>
      </c>
      <c r="R2" s="7" t="s">
        <v>193</v>
      </c>
      <c r="S2" s="7" t="s">
        <v>194</v>
      </c>
      <c r="T2" s="7" t="s">
        <v>194</v>
      </c>
      <c r="U2" s="1" t="s">
        <v>175</v>
      </c>
      <c r="V2" s="1" t="s">
        <v>193</v>
      </c>
      <c r="W2" s="1" t="s">
        <v>174</v>
      </c>
      <c r="X2" s="7" t="s">
        <v>194</v>
      </c>
      <c r="Y2" s="7" t="s">
        <v>193</v>
      </c>
      <c r="Z2" s="7" t="s">
        <v>194</v>
      </c>
      <c r="AA2" s="7" t="s">
        <v>193</v>
      </c>
      <c r="AB2" s="7" t="s">
        <v>193</v>
      </c>
      <c r="AC2" s="7" t="s">
        <v>193</v>
      </c>
    </row>
    <row r="3" spans="1:29">
      <c r="A3" s="1" t="s">
        <v>176</v>
      </c>
      <c r="B3" s="2" t="s">
        <v>18</v>
      </c>
      <c r="C3" s="2"/>
      <c r="D3" s="1" t="s">
        <v>18</v>
      </c>
      <c r="E3" s="3" t="s">
        <v>18</v>
      </c>
      <c r="F3" s="4" t="s">
        <v>18</v>
      </c>
      <c r="G3" s="4" t="s">
        <v>176</v>
      </c>
      <c r="H3" s="4" t="s">
        <v>18</v>
      </c>
      <c r="I3" s="4" t="s">
        <v>176</v>
      </c>
      <c r="J3" s="4" t="s">
        <v>176</v>
      </c>
      <c r="K3" s="5" t="s">
        <v>18</v>
      </c>
      <c r="L3" s="5" t="s">
        <v>196</v>
      </c>
      <c r="M3" s="5" t="s">
        <v>176</v>
      </c>
      <c r="N3" s="3" t="s">
        <v>18</v>
      </c>
      <c r="O3" s="4" t="s">
        <v>18</v>
      </c>
      <c r="P3" s="7" t="s">
        <v>18</v>
      </c>
      <c r="Q3" s="7" t="s">
        <v>176</v>
      </c>
      <c r="R3" s="7" t="s">
        <v>18</v>
      </c>
      <c r="S3" s="7" t="s">
        <v>18</v>
      </c>
      <c r="T3" s="7" t="s">
        <v>18</v>
      </c>
      <c r="U3" s="1" t="s">
        <v>18</v>
      </c>
      <c r="V3" s="1" t="s">
        <v>18</v>
      </c>
      <c r="W3" s="1" t="s">
        <v>176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18</v>
      </c>
      <c r="AC3" s="7" t="s">
        <v>18</v>
      </c>
    </row>
    <row r="4" spans="1:29">
      <c r="A4" s="1" t="s">
        <v>20</v>
      </c>
      <c r="B4" s="2" t="s">
        <v>21</v>
      </c>
      <c r="C4" s="2"/>
      <c r="D4" s="1" t="s">
        <v>22</v>
      </c>
      <c r="E4" s="3" t="s">
        <v>23</v>
      </c>
      <c r="F4" s="4" t="s">
        <v>24</v>
      </c>
      <c r="G4" s="4" t="s">
        <v>25</v>
      </c>
      <c r="H4" s="4" t="s">
        <v>26</v>
      </c>
      <c r="I4" s="4" t="s">
        <v>27</v>
      </c>
      <c r="J4" s="4" t="s">
        <v>28</v>
      </c>
      <c r="K4" s="5" t="s">
        <v>29</v>
      </c>
      <c r="L4" s="5" t="s">
        <v>30</v>
      </c>
      <c r="M4" s="5" t="s">
        <v>31</v>
      </c>
      <c r="N4" s="3" t="s">
        <v>32</v>
      </c>
      <c r="O4" s="4" t="s">
        <v>33</v>
      </c>
      <c r="P4" s="7" t="s">
        <v>34</v>
      </c>
      <c r="Q4" s="7" t="s">
        <v>35</v>
      </c>
      <c r="R4" s="7" t="s">
        <v>36</v>
      </c>
      <c r="S4" s="7" t="s">
        <v>37</v>
      </c>
      <c r="T4" s="7" t="s">
        <v>38</v>
      </c>
      <c r="U4" s="1" t="s">
        <v>39</v>
      </c>
      <c r="V4" s="1" t="s">
        <v>40</v>
      </c>
      <c r="W4" s="1" t="s">
        <v>41</v>
      </c>
      <c r="X4" s="7" t="s">
        <v>42</v>
      </c>
      <c r="Y4" s="7" t="s">
        <v>43</v>
      </c>
      <c r="Z4" s="7" t="s">
        <v>44</v>
      </c>
      <c r="AA4" s="7" t="s">
        <v>45</v>
      </c>
      <c r="AB4" s="7" t="s">
        <v>46</v>
      </c>
      <c r="AC4" s="7" t="s">
        <v>47</v>
      </c>
    </row>
    <row r="5" spans="1:29">
      <c r="A5" s="1">
        <v>1</v>
      </c>
      <c r="B5" s="2">
        <v>0</v>
      </c>
      <c r="C5" s="2"/>
      <c r="D5" s="1">
        <v>1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v>0</v>
      </c>
      <c r="L5" s="5">
        <v>0</v>
      </c>
      <c r="M5" s="5">
        <v>0</v>
      </c>
      <c r="N5" s="3">
        <v>0</v>
      </c>
      <c r="O5" s="4">
        <v>0</v>
      </c>
      <c r="P5" s="7">
        <v>0</v>
      </c>
      <c r="Q5" s="7">
        <v>0</v>
      </c>
      <c r="R5" s="7"/>
      <c r="S5" s="7">
        <v>0</v>
      </c>
      <c r="T5" s="7">
        <v>0</v>
      </c>
      <c r="U5" s="1"/>
      <c r="V5" s="1"/>
      <c r="W5" s="1">
        <v>0</v>
      </c>
      <c r="X5" s="7">
        <v>0</v>
      </c>
      <c r="Y5" s="7">
        <v>0</v>
      </c>
      <c r="Z5" s="7">
        <v>0</v>
      </c>
      <c r="AA5" s="7"/>
      <c r="AB5" s="7">
        <v>0</v>
      </c>
      <c r="AC5" s="7">
        <v>0</v>
      </c>
    </row>
    <row r="6" spans="1:29">
      <c r="A6" s="1" t="s">
        <v>48</v>
      </c>
      <c r="B6" s="2">
        <v>0</v>
      </c>
      <c r="C6" s="2"/>
      <c r="D6" s="1" t="s">
        <v>49</v>
      </c>
      <c r="E6" s="3" t="s">
        <v>50</v>
      </c>
      <c r="F6" s="4" t="s">
        <v>51</v>
      </c>
      <c r="G6" s="4" t="s">
        <v>197</v>
      </c>
      <c r="H6" s="4" t="s">
        <v>52</v>
      </c>
      <c r="I6" s="4" t="s">
        <v>197</v>
      </c>
      <c r="J6" s="4" t="s">
        <v>197</v>
      </c>
      <c r="K6" s="1">
        <v>0</v>
      </c>
      <c r="L6" s="1" t="s">
        <v>53</v>
      </c>
      <c r="M6" s="5" t="s">
        <v>54</v>
      </c>
      <c r="N6" s="3" t="s">
        <v>55</v>
      </c>
      <c r="O6" s="4" t="s">
        <v>55</v>
      </c>
      <c r="P6" s="7">
        <v>0</v>
      </c>
      <c r="Q6" s="7" t="s">
        <v>53</v>
      </c>
      <c r="R6" s="7"/>
      <c r="S6" s="7" t="s">
        <v>56</v>
      </c>
      <c r="T6" s="7" t="s">
        <v>56</v>
      </c>
      <c r="U6" s="1"/>
      <c r="V6" s="1"/>
      <c r="W6" s="1" t="s">
        <v>48</v>
      </c>
      <c r="X6" s="7" t="s">
        <v>57</v>
      </c>
      <c r="Y6" s="7">
        <v>0</v>
      </c>
      <c r="Z6" s="7" t="s">
        <v>57</v>
      </c>
      <c r="AA6" s="7"/>
      <c r="AB6" s="7">
        <v>0</v>
      </c>
      <c r="AC6" s="7">
        <v>0</v>
      </c>
    </row>
    <row r="7" spans="1:29">
      <c r="A7" s="1">
        <v>10010001</v>
      </c>
      <c r="B7" s="8" t="s">
        <v>58</v>
      </c>
      <c r="C7" s="19" t="s">
        <v>462</v>
      </c>
      <c r="D7" s="1">
        <v>1</v>
      </c>
      <c r="E7" s="2">
        <v>1</v>
      </c>
      <c r="F7" s="7">
        <f t="shared" ref="F7:F22" si="0">IF(E7="默认",0,)</f>
        <v>0</v>
      </c>
      <c r="G7" s="7" t="s">
        <v>59</v>
      </c>
      <c r="H7" s="7">
        <v>1</v>
      </c>
      <c r="I7" s="9" t="s">
        <v>60</v>
      </c>
      <c r="J7" s="9">
        <v>1</v>
      </c>
      <c r="K7" s="1"/>
      <c r="L7" s="1">
        <v>0</v>
      </c>
      <c r="M7" s="1">
        <v>1</v>
      </c>
      <c r="N7" s="3"/>
      <c r="O7" s="7"/>
      <c r="P7" s="7"/>
      <c r="Q7" s="7"/>
      <c r="R7" s="7"/>
      <c r="S7" s="7">
        <v>0</v>
      </c>
      <c r="T7" s="9">
        <v>0</v>
      </c>
      <c r="U7" s="1"/>
      <c r="V7" s="1"/>
      <c r="W7" s="1">
        <v>0</v>
      </c>
      <c r="X7" s="7">
        <v>0</v>
      </c>
      <c r="Y7" s="7"/>
      <c r="Z7" s="7">
        <v>0</v>
      </c>
      <c r="AA7" s="10"/>
      <c r="AB7" s="7" t="s">
        <v>61</v>
      </c>
      <c r="AC7" s="7"/>
    </row>
    <row r="8" spans="1:29">
      <c r="A8" s="1">
        <v>10010001</v>
      </c>
      <c r="B8" s="8" t="s">
        <v>62</v>
      </c>
      <c r="C8" s="19" t="s">
        <v>462</v>
      </c>
      <c r="D8" s="1">
        <v>2</v>
      </c>
      <c r="E8" s="2">
        <v>1</v>
      </c>
      <c r="F8" s="7">
        <f t="shared" si="0"/>
        <v>0</v>
      </c>
      <c r="G8" s="7" t="s">
        <v>59</v>
      </c>
      <c r="H8" s="7">
        <v>1</v>
      </c>
      <c r="I8" s="9" t="s">
        <v>60</v>
      </c>
      <c r="J8" s="9">
        <v>1</v>
      </c>
      <c r="K8" s="1"/>
      <c r="L8" s="1">
        <v>0</v>
      </c>
      <c r="M8" s="1">
        <v>1</v>
      </c>
      <c r="N8" s="3"/>
      <c r="O8" s="7"/>
      <c r="P8" s="7"/>
      <c r="Q8" s="7"/>
      <c r="R8" s="7"/>
      <c r="S8" s="7">
        <v>30</v>
      </c>
      <c r="T8" s="9">
        <v>500</v>
      </c>
      <c r="U8" s="1"/>
      <c r="V8" s="1"/>
      <c r="W8" s="1">
        <v>0</v>
      </c>
      <c r="X8" s="7">
        <v>120</v>
      </c>
      <c r="Y8" s="7"/>
      <c r="Z8" s="7">
        <v>0</v>
      </c>
      <c r="AA8" s="10"/>
      <c r="AB8" s="7" t="s">
        <v>61</v>
      </c>
      <c r="AC8" s="7"/>
    </row>
    <row r="9" spans="1:29">
      <c r="A9" s="1">
        <v>10010001</v>
      </c>
      <c r="B9" s="8" t="s">
        <v>63</v>
      </c>
      <c r="C9" s="19" t="s">
        <v>462</v>
      </c>
      <c r="D9" s="1">
        <v>3</v>
      </c>
      <c r="E9" s="2">
        <v>1</v>
      </c>
      <c r="F9" s="7">
        <f t="shared" si="0"/>
        <v>0</v>
      </c>
      <c r="G9" s="7" t="s">
        <v>59</v>
      </c>
      <c r="H9" s="7">
        <v>1</v>
      </c>
      <c r="I9" s="9" t="s">
        <v>60</v>
      </c>
      <c r="J9" s="9">
        <v>1</v>
      </c>
      <c r="K9" s="1"/>
      <c r="L9" s="1">
        <v>0</v>
      </c>
      <c r="M9" s="1">
        <v>1</v>
      </c>
      <c r="N9" s="3"/>
      <c r="O9" s="7"/>
      <c r="P9" s="7"/>
      <c r="Q9" s="7"/>
      <c r="R9" s="7"/>
      <c r="S9" s="7">
        <f t="shared" ref="S9:S21" si="1">MROUND(S8*1.8,50)</f>
        <v>50</v>
      </c>
      <c r="T9" s="9">
        <f t="shared" ref="T9:T21" si="2">MROUND(ROUND(T8*1.6,0)*(100+10%*P9)%,30)</f>
        <v>810</v>
      </c>
      <c r="U9" s="1"/>
      <c r="V9" s="1"/>
      <c r="W9" s="1">
        <v>0</v>
      </c>
      <c r="X9" s="7">
        <f t="shared" ref="X9:X15" si="3">MROUND(ROUND(X8*2,0),60)</f>
        <v>240</v>
      </c>
      <c r="Y9" s="7"/>
      <c r="Z9" s="7">
        <v>0</v>
      </c>
      <c r="AA9" s="10"/>
      <c r="AB9" s="7" t="s">
        <v>61</v>
      </c>
      <c r="AC9" s="7"/>
    </row>
    <row r="10" spans="1:29">
      <c r="A10" s="1">
        <v>10010001</v>
      </c>
      <c r="B10" s="8" t="s">
        <v>64</v>
      </c>
      <c r="C10" s="19" t="s">
        <v>462</v>
      </c>
      <c r="D10" s="1">
        <v>4</v>
      </c>
      <c r="E10" s="2">
        <v>1</v>
      </c>
      <c r="F10" s="7">
        <f t="shared" si="0"/>
        <v>0</v>
      </c>
      <c r="G10" s="7" t="s">
        <v>59</v>
      </c>
      <c r="H10" s="7">
        <v>1</v>
      </c>
      <c r="I10" s="9" t="s">
        <v>60</v>
      </c>
      <c r="J10" s="9">
        <v>1</v>
      </c>
      <c r="K10" s="1"/>
      <c r="L10" s="1">
        <v>0</v>
      </c>
      <c r="M10" s="1">
        <v>1</v>
      </c>
      <c r="N10" s="3"/>
      <c r="O10" s="7"/>
      <c r="P10" s="7"/>
      <c r="Q10" s="7"/>
      <c r="R10" s="7"/>
      <c r="S10" s="7">
        <f t="shared" si="1"/>
        <v>100</v>
      </c>
      <c r="T10" s="9">
        <f t="shared" si="2"/>
        <v>1290</v>
      </c>
      <c r="U10" s="1"/>
      <c r="V10" s="1"/>
      <c r="W10" s="1">
        <v>0</v>
      </c>
      <c r="X10" s="7">
        <f t="shared" si="3"/>
        <v>480</v>
      </c>
      <c r="Y10" s="7"/>
      <c r="Z10" s="7">
        <v>0</v>
      </c>
      <c r="AA10" s="10"/>
      <c r="AB10" s="7" t="s">
        <v>61</v>
      </c>
      <c r="AC10" s="7"/>
    </row>
    <row r="11" spans="1:29">
      <c r="A11" s="1">
        <v>10010001</v>
      </c>
      <c r="B11" s="8" t="s">
        <v>65</v>
      </c>
      <c r="C11" s="19" t="s">
        <v>462</v>
      </c>
      <c r="D11" s="1">
        <v>5</v>
      </c>
      <c r="E11" s="2">
        <v>1</v>
      </c>
      <c r="F11" s="7">
        <f t="shared" si="0"/>
        <v>0</v>
      </c>
      <c r="G11" s="7" t="s">
        <v>59</v>
      </c>
      <c r="H11" s="7">
        <v>1</v>
      </c>
      <c r="I11" s="9" t="s">
        <v>60</v>
      </c>
      <c r="J11" s="9">
        <v>1</v>
      </c>
      <c r="K11" s="1"/>
      <c r="L11" s="1">
        <v>0</v>
      </c>
      <c r="M11" s="1">
        <v>1</v>
      </c>
      <c r="N11" s="3"/>
      <c r="O11" s="7"/>
      <c r="P11" s="7"/>
      <c r="Q11" s="7"/>
      <c r="R11" s="7"/>
      <c r="S11" s="7">
        <f t="shared" si="1"/>
        <v>200</v>
      </c>
      <c r="T11" s="9">
        <f>MROUND(ROUND(T10*1.6,0)*(100+10%*P11)%,30)</f>
        <v>2070</v>
      </c>
      <c r="U11" s="1"/>
      <c r="V11" s="1"/>
      <c r="W11" s="1">
        <v>0</v>
      </c>
      <c r="X11" s="7">
        <f t="shared" si="3"/>
        <v>960</v>
      </c>
      <c r="Y11" s="7"/>
      <c r="Z11" s="7">
        <v>0</v>
      </c>
      <c r="AA11" s="10"/>
      <c r="AB11" s="7" t="s">
        <v>61</v>
      </c>
      <c r="AC11" s="7"/>
    </row>
    <row r="12" spans="1:29">
      <c r="A12" s="1">
        <v>10010001</v>
      </c>
      <c r="B12" s="8" t="s">
        <v>66</v>
      </c>
      <c r="C12" s="19" t="s">
        <v>462</v>
      </c>
      <c r="D12" s="1">
        <v>6</v>
      </c>
      <c r="E12" s="2">
        <v>1</v>
      </c>
      <c r="F12" s="7">
        <f t="shared" si="0"/>
        <v>0</v>
      </c>
      <c r="G12" s="7" t="s">
        <v>59</v>
      </c>
      <c r="H12" s="7">
        <v>1</v>
      </c>
      <c r="I12" s="9" t="s">
        <v>60</v>
      </c>
      <c r="J12" s="9">
        <v>1</v>
      </c>
      <c r="K12" s="1"/>
      <c r="L12" s="1">
        <v>0</v>
      </c>
      <c r="M12" s="1">
        <v>1</v>
      </c>
      <c r="N12" s="3"/>
      <c r="O12" s="7"/>
      <c r="P12" s="7"/>
      <c r="Q12" s="7"/>
      <c r="R12" s="7"/>
      <c r="S12" s="7">
        <f t="shared" si="1"/>
        <v>350</v>
      </c>
      <c r="T12" s="9">
        <f t="shared" si="2"/>
        <v>3300</v>
      </c>
      <c r="U12" s="1"/>
      <c r="V12" s="1"/>
      <c r="W12" s="1">
        <v>0</v>
      </c>
      <c r="X12" s="7">
        <f t="shared" si="3"/>
        <v>1920</v>
      </c>
      <c r="Y12" s="7"/>
      <c r="Z12" s="7">
        <v>0</v>
      </c>
      <c r="AA12" s="10"/>
      <c r="AB12" s="7" t="s">
        <v>61</v>
      </c>
      <c r="AC12" s="7"/>
    </row>
    <row r="13" spans="1:29">
      <c r="A13" s="1">
        <v>10010001</v>
      </c>
      <c r="B13" s="8" t="s">
        <v>67</v>
      </c>
      <c r="C13" s="19" t="s">
        <v>462</v>
      </c>
      <c r="D13" s="1">
        <v>7</v>
      </c>
      <c r="E13" s="2">
        <v>1</v>
      </c>
      <c r="F13" s="7">
        <f t="shared" si="0"/>
        <v>0</v>
      </c>
      <c r="G13" s="7" t="s">
        <v>59</v>
      </c>
      <c r="H13" s="7">
        <v>1</v>
      </c>
      <c r="I13" s="9" t="s">
        <v>60</v>
      </c>
      <c r="J13" s="9">
        <v>1</v>
      </c>
      <c r="K13" s="1"/>
      <c r="L13" s="1">
        <v>0</v>
      </c>
      <c r="M13" s="1">
        <v>1</v>
      </c>
      <c r="N13" s="3"/>
      <c r="O13" s="7"/>
      <c r="P13" s="7"/>
      <c r="Q13" s="7"/>
      <c r="R13" s="7"/>
      <c r="S13" s="7">
        <f t="shared" si="1"/>
        <v>650</v>
      </c>
      <c r="T13" s="9">
        <f t="shared" si="2"/>
        <v>5280</v>
      </c>
      <c r="U13" s="1"/>
      <c r="V13" s="1"/>
      <c r="W13" s="1">
        <v>0</v>
      </c>
      <c r="X13" s="7">
        <f t="shared" si="3"/>
        <v>3840</v>
      </c>
      <c r="Y13" s="7"/>
      <c r="Z13" s="7">
        <v>0</v>
      </c>
      <c r="AA13" s="10"/>
      <c r="AB13" s="7" t="s">
        <v>61</v>
      </c>
      <c r="AC13" s="7"/>
    </row>
    <row r="14" spans="1:29">
      <c r="A14" s="1">
        <v>10010001</v>
      </c>
      <c r="B14" s="8" t="s">
        <v>68</v>
      </c>
      <c r="C14" s="19" t="s">
        <v>462</v>
      </c>
      <c r="D14" s="1">
        <v>8</v>
      </c>
      <c r="E14" s="2">
        <v>1</v>
      </c>
      <c r="F14" s="7">
        <f t="shared" si="0"/>
        <v>0</v>
      </c>
      <c r="G14" s="7" t="s">
        <v>59</v>
      </c>
      <c r="H14" s="7">
        <v>1</v>
      </c>
      <c r="I14" s="9" t="s">
        <v>60</v>
      </c>
      <c r="J14" s="9">
        <v>1</v>
      </c>
      <c r="K14" s="1"/>
      <c r="L14" s="1">
        <v>0</v>
      </c>
      <c r="M14" s="1">
        <v>1</v>
      </c>
      <c r="N14" s="3"/>
      <c r="O14" s="7"/>
      <c r="P14" s="7"/>
      <c r="Q14" s="7"/>
      <c r="R14" s="7"/>
      <c r="S14" s="7">
        <f t="shared" si="1"/>
        <v>1150</v>
      </c>
      <c r="T14" s="9">
        <f t="shared" si="2"/>
        <v>8460</v>
      </c>
      <c r="U14" s="1"/>
      <c r="V14" s="1"/>
      <c r="W14" s="1">
        <v>0</v>
      </c>
      <c r="X14" s="7">
        <f t="shared" si="3"/>
        <v>7680</v>
      </c>
      <c r="Y14" s="7"/>
      <c r="Z14" s="7">
        <v>0</v>
      </c>
      <c r="AA14" s="10"/>
      <c r="AB14" s="7" t="s">
        <v>61</v>
      </c>
      <c r="AC14" s="7"/>
    </row>
    <row r="15" spans="1:29">
      <c r="A15" s="1">
        <v>10010001</v>
      </c>
      <c r="B15" s="8" t="s">
        <v>69</v>
      </c>
      <c r="C15" s="19" t="s">
        <v>462</v>
      </c>
      <c r="D15" s="1">
        <v>9</v>
      </c>
      <c r="E15" s="2">
        <v>1</v>
      </c>
      <c r="F15" s="7">
        <f t="shared" si="0"/>
        <v>0</v>
      </c>
      <c r="G15" s="7" t="s">
        <v>59</v>
      </c>
      <c r="H15" s="7">
        <v>1</v>
      </c>
      <c r="I15" s="9" t="s">
        <v>60</v>
      </c>
      <c r="J15" s="9">
        <v>1</v>
      </c>
      <c r="K15" s="1"/>
      <c r="L15" s="1">
        <v>0</v>
      </c>
      <c r="M15" s="1">
        <v>1</v>
      </c>
      <c r="N15" s="3"/>
      <c r="O15" s="7"/>
      <c r="P15" s="7"/>
      <c r="Q15" s="7"/>
      <c r="R15" s="7"/>
      <c r="S15" s="7">
        <f t="shared" si="1"/>
        <v>2050</v>
      </c>
      <c r="T15" s="9">
        <f t="shared" si="2"/>
        <v>13530</v>
      </c>
      <c r="U15" s="1"/>
      <c r="V15" s="1"/>
      <c r="W15" s="1">
        <v>0</v>
      </c>
      <c r="X15" s="7">
        <f t="shared" si="3"/>
        <v>15360</v>
      </c>
      <c r="Y15" s="7"/>
      <c r="Z15" s="7">
        <v>0</v>
      </c>
      <c r="AA15" s="10"/>
      <c r="AB15" s="7" t="s">
        <v>61</v>
      </c>
      <c r="AC15" s="7"/>
    </row>
    <row r="16" spans="1:29">
      <c r="A16" s="1">
        <v>10010001</v>
      </c>
      <c r="B16" s="8" t="s">
        <v>70</v>
      </c>
      <c r="C16" s="19" t="s">
        <v>462</v>
      </c>
      <c r="D16" s="1">
        <v>10</v>
      </c>
      <c r="E16" s="2">
        <v>1</v>
      </c>
      <c r="F16" s="7">
        <f t="shared" si="0"/>
        <v>0</v>
      </c>
      <c r="G16" s="7" t="s">
        <v>59</v>
      </c>
      <c r="H16" s="7">
        <v>1</v>
      </c>
      <c r="I16" s="9" t="s">
        <v>60</v>
      </c>
      <c r="J16" s="9">
        <v>1</v>
      </c>
      <c r="K16" s="1"/>
      <c r="L16" s="1">
        <v>0</v>
      </c>
      <c r="M16" s="1">
        <v>1</v>
      </c>
      <c r="N16" s="3"/>
      <c r="O16" s="7"/>
      <c r="P16" s="7"/>
      <c r="Q16" s="7"/>
      <c r="R16" s="7"/>
      <c r="S16" s="7">
        <f t="shared" si="1"/>
        <v>3700</v>
      </c>
      <c r="T16" s="9">
        <f t="shared" si="2"/>
        <v>21660</v>
      </c>
      <c r="U16" s="1"/>
      <c r="V16" s="1"/>
      <c r="W16" s="1">
        <v>0</v>
      </c>
      <c r="X16" s="7">
        <f t="shared" ref="X16:X21" si="4">MROUND(ROUND(X15*1.6,0),60)</f>
        <v>24600</v>
      </c>
      <c r="Y16" s="7"/>
      <c r="Z16" s="7">
        <v>0</v>
      </c>
      <c r="AA16" s="10"/>
      <c r="AB16" s="7" t="s">
        <v>61</v>
      </c>
      <c r="AC16" s="7"/>
    </row>
    <row r="17" spans="1:29">
      <c r="A17" s="1">
        <v>10010001</v>
      </c>
      <c r="B17" s="8" t="s">
        <v>71</v>
      </c>
      <c r="C17" s="19" t="s">
        <v>462</v>
      </c>
      <c r="D17" s="1">
        <v>11</v>
      </c>
      <c r="E17" s="2">
        <v>1</v>
      </c>
      <c r="F17" s="7">
        <f t="shared" si="0"/>
        <v>0</v>
      </c>
      <c r="G17" s="7" t="s">
        <v>59</v>
      </c>
      <c r="H17" s="7">
        <v>1</v>
      </c>
      <c r="I17" s="9" t="s">
        <v>60</v>
      </c>
      <c r="J17" s="9">
        <v>1</v>
      </c>
      <c r="K17" s="1"/>
      <c r="L17" s="1">
        <v>0</v>
      </c>
      <c r="M17" s="1">
        <v>1</v>
      </c>
      <c r="N17" s="3"/>
      <c r="O17" s="7"/>
      <c r="P17" s="7"/>
      <c r="Q17" s="7"/>
      <c r="R17" s="7"/>
      <c r="S17" s="7">
        <f t="shared" si="1"/>
        <v>6650</v>
      </c>
      <c r="T17" s="9">
        <f t="shared" si="2"/>
        <v>34650</v>
      </c>
      <c r="U17" s="1"/>
      <c r="V17" s="1"/>
      <c r="W17" s="1">
        <v>0</v>
      </c>
      <c r="X17" s="7">
        <f t="shared" si="4"/>
        <v>39360</v>
      </c>
      <c r="Y17" s="7"/>
      <c r="Z17" s="7">
        <v>0</v>
      </c>
      <c r="AA17" s="10"/>
      <c r="AB17" s="7" t="s">
        <v>61</v>
      </c>
      <c r="AC17" s="7"/>
    </row>
    <row r="18" spans="1:29">
      <c r="A18" s="1">
        <v>10010001</v>
      </c>
      <c r="B18" s="8" t="s">
        <v>72</v>
      </c>
      <c r="C18" s="19" t="s">
        <v>462</v>
      </c>
      <c r="D18" s="1">
        <v>12</v>
      </c>
      <c r="E18" s="2">
        <v>1</v>
      </c>
      <c r="F18" s="7">
        <f t="shared" si="0"/>
        <v>0</v>
      </c>
      <c r="G18" s="7" t="s">
        <v>59</v>
      </c>
      <c r="H18" s="7">
        <v>1</v>
      </c>
      <c r="I18" s="9" t="s">
        <v>60</v>
      </c>
      <c r="J18" s="9">
        <v>1</v>
      </c>
      <c r="K18" s="1"/>
      <c r="L18" s="1">
        <v>0</v>
      </c>
      <c r="M18" s="1">
        <v>1</v>
      </c>
      <c r="N18" s="3"/>
      <c r="O18" s="7"/>
      <c r="P18" s="7"/>
      <c r="Q18" s="7"/>
      <c r="R18" s="7"/>
      <c r="S18" s="7">
        <f t="shared" si="1"/>
        <v>11950</v>
      </c>
      <c r="T18" s="9">
        <f t="shared" si="2"/>
        <v>55440</v>
      </c>
      <c r="U18" s="1"/>
      <c r="V18" s="1"/>
      <c r="W18" s="1">
        <v>0</v>
      </c>
      <c r="X18" s="7">
        <f t="shared" si="4"/>
        <v>63000</v>
      </c>
      <c r="Y18" s="7"/>
      <c r="Z18" s="7">
        <v>0</v>
      </c>
      <c r="AA18" s="10"/>
      <c r="AB18" s="7" t="s">
        <v>61</v>
      </c>
      <c r="AC18" s="7"/>
    </row>
    <row r="19" spans="1:29">
      <c r="A19" s="1">
        <v>10010001</v>
      </c>
      <c r="B19" s="8" t="s">
        <v>73</v>
      </c>
      <c r="C19" s="19" t="s">
        <v>462</v>
      </c>
      <c r="D19" s="1">
        <v>13</v>
      </c>
      <c r="E19" s="2">
        <v>1</v>
      </c>
      <c r="F19" s="7">
        <f t="shared" si="0"/>
        <v>0</v>
      </c>
      <c r="G19" s="7" t="s">
        <v>59</v>
      </c>
      <c r="H19" s="7">
        <v>1</v>
      </c>
      <c r="I19" s="9" t="s">
        <v>60</v>
      </c>
      <c r="J19" s="9">
        <v>1</v>
      </c>
      <c r="K19" s="1"/>
      <c r="L19" s="1">
        <v>0</v>
      </c>
      <c r="M19" s="1">
        <v>1</v>
      </c>
      <c r="N19" s="3"/>
      <c r="O19" s="7"/>
      <c r="P19" s="7"/>
      <c r="Q19" s="7"/>
      <c r="R19" s="7"/>
      <c r="S19" s="7">
        <f t="shared" si="1"/>
        <v>21500</v>
      </c>
      <c r="T19" s="9">
        <f t="shared" si="2"/>
        <v>88710</v>
      </c>
      <c r="U19" s="1"/>
      <c r="V19" s="1"/>
      <c r="W19" s="1">
        <v>0</v>
      </c>
      <c r="X19" s="7">
        <f t="shared" si="4"/>
        <v>100800</v>
      </c>
      <c r="Y19" s="7"/>
      <c r="Z19" s="7">
        <v>0</v>
      </c>
      <c r="AA19" s="10"/>
      <c r="AB19" s="7" t="s">
        <v>61</v>
      </c>
      <c r="AC19" s="7"/>
    </row>
    <row r="20" spans="1:29">
      <c r="A20" s="1">
        <v>10010001</v>
      </c>
      <c r="B20" s="8" t="s">
        <v>74</v>
      </c>
      <c r="C20" s="19" t="s">
        <v>462</v>
      </c>
      <c r="D20" s="1">
        <v>14</v>
      </c>
      <c r="E20" s="2">
        <v>1</v>
      </c>
      <c r="F20" s="7">
        <f t="shared" si="0"/>
        <v>0</v>
      </c>
      <c r="G20" s="7" t="s">
        <v>59</v>
      </c>
      <c r="H20" s="7">
        <v>1</v>
      </c>
      <c r="I20" s="9" t="s">
        <v>60</v>
      </c>
      <c r="J20" s="9">
        <v>1</v>
      </c>
      <c r="K20" s="1"/>
      <c r="L20" s="1">
        <v>0</v>
      </c>
      <c r="M20" s="1">
        <v>1</v>
      </c>
      <c r="N20" s="3"/>
      <c r="O20" s="7"/>
      <c r="P20" s="7"/>
      <c r="Q20" s="7"/>
      <c r="R20" s="7"/>
      <c r="S20" s="7">
        <f t="shared" si="1"/>
        <v>38700</v>
      </c>
      <c r="T20" s="9">
        <f t="shared" si="2"/>
        <v>141930</v>
      </c>
      <c r="U20" s="1"/>
      <c r="V20" s="1"/>
      <c r="W20" s="1">
        <v>0</v>
      </c>
      <c r="X20" s="7">
        <f t="shared" si="4"/>
        <v>161280</v>
      </c>
      <c r="Y20" s="7"/>
      <c r="Z20" s="7">
        <v>0</v>
      </c>
      <c r="AA20" s="10"/>
      <c r="AB20" s="7" t="s">
        <v>61</v>
      </c>
      <c r="AC20" s="7"/>
    </row>
    <row r="21" spans="1:29">
      <c r="A21" s="1">
        <v>10010001</v>
      </c>
      <c r="B21" s="8" t="s">
        <v>75</v>
      </c>
      <c r="C21" s="19" t="s">
        <v>462</v>
      </c>
      <c r="D21" s="1">
        <v>15</v>
      </c>
      <c r="E21" s="2">
        <v>1</v>
      </c>
      <c r="F21" s="7">
        <f t="shared" si="0"/>
        <v>0</v>
      </c>
      <c r="G21" s="7" t="s">
        <v>59</v>
      </c>
      <c r="H21" s="7">
        <v>1</v>
      </c>
      <c r="I21" s="9" t="s">
        <v>60</v>
      </c>
      <c r="J21" s="9">
        <v>1</v>
      </c>
      <c r="K21" s="1"/>
      <c r="L21" s="1">
        <v>0</v>
      </c>
      <c r="M21" s="1">
        <v>1</v>
      </c>
      <c r="N21" s="3"/>
      <c r="O21" s="7"/>
      <c r="P21" s="7"/>
      <c r="Q21" s="7"/>
      <c r="R21" s="7"/>
      <c r="S21" s="7">
        <f t="shared" si="1"/>
        <v>69650</v>
      </c>
      <c r="T21" s="9">
        <f t="shared" si="2"/>
        <v>227100</v>
      </c>
      <c r="U21" s="1"/>
      <c r="V21" s="1"/>
      <c r="W21" s="1">
        <v>0</v>
      </c>
      <c r="X21" s="7">
        <f t="shared" si="4"/>
        <v>258060</v>
      </c>
      <c r="Y21" s="7"/>
      <c r="Z21" s="7">
        <v>0</v>
      </c>
      <c r="AA21" s="10"/>
      <c r="AB21" s="7" t="s">
        <v>61</v>
      </c>
      <c r="AC21" s="7"/>
    </row>
    <row r="22" spans="1:29">
      <c r="A22" s="1">
        <v>10010002</v>
      </c>
      <c r="B22" s="8" t="s">
        <v>198</v>
      </c>
      <c r="C22" s="19" t="s">
        <v>463</v>
      </c>
      <c r="D22" s="1">
        <v>1</v>
      </c>
      <c r="E22" s="2">
        <v>1</v>
      </c>
      <c r="F22" s="7">
        <f t="shared" si="0"/>
        <v>0</v>
      </c>
      <c r="G22" s="7" t="s">
        <v>77</v>
      </c>
      <c r="H22" s="7">
        <v>0</v>
      </c>
      <c r="I22" s="9" t="s">
        <v>199</v>
      </c>
      <c r="J22" s="9">
        <v>0</v>
      </c>
      <c r="K22" s="1"/>
      <c r="L22" s="1">
        <v>0</v>
      </c>
      <c r="M22" s="1">
        <v>0</v>
      </c>
      <c r="N22" s="3"/>
      <c r="O22" s="7"/>
      <c r="P22" s="7"/>
      <c r="Q22" s="7"/>
      <c r="R22" s="7"/>
      <c r="S22" s="7">
        <v>0</v>
      </c>
      <c r="T22" s="9">
        <v>0</v>
      </c>
      <c r="U22" s="1"/>
      <c r="V22" s="1"/>
      <c r="W22" s="1">
        <v>0</v>
      </c>
      <c r="X22" s="7">
        <v>0</v>
      </c>
      <c r="Y22" s="7"/>
      <c r="Z22" s="7">
        <v>0</v>
      </c>
      <c r="AA22" s="10"/>
      <c r="AB22" s="7" t="s">
        <v>200</v>
      </c>
      <c r="AC22" s="7"/>
    </row>
    <row r="23" spans="1:29">
      <c r="A23" s="1">
        <v>10010003</v>
      </c>
      <c r="B23" s="8" t="s">
        <v>76</v>
      </c>
      <c r="C23" s="19" t="s">
        <v>464</v>
      </c>
      <c r="D23" s="1">
        <v>1</v>
      </c>
      <c r="E23" s="2">
        <v>1</v>
      </c>
      <c r="F23" s="7">
        <v>5</v>
      </c>
      <c r="G23" s="7" t="s">
        <v>77</v>
      </c>
      <c r="H23" s="7">
        <v>2</v>
      </c>
      <c r="I23" s="9" t="s">
        <v>78</v>
      </c>
      <c r="J23" s="9">
        <v>2</v>
      </c>
      <c r="K23" s="9" t="s">
        <v>79</v>
      </c>
      <c r="L23" s="9">
        <v>2</v>
      </c>
      <c r="M23" s="1">
        <v>1</v>
      </c>
      <c r="N23" s="3"/>
      <c r="O23" s="7"/>
      <c r="P23" s="7"/>
      <c r="Q23" s="7"/>
      <c r="R23" s="7"/>
      <c r="S23" s="7">
        <v>0</v>
      </c>
      <c r="T23" s="9">
        <v>400</v>
      </c>
      <c r="U23" s="10"/>
      <c r="V23" s="10"/>
      <c r="W23" s="1">
        <v>0</v>
      </c>
      <c r="X23" s="7">
        <v>180</v>
      </c>
      <c r="Y23" s="7"/>
      <c r="Z23" s="7">
        <v>0</v>
      </c>
      <c r="AA23" s="10"/>
      <c r="AB23" s="7" t="s">
        <v>80</v>
      </c>
      <c r="AC23" s="7"/>
    </row>
    <row r="24" spans="1:29">
      <c r="A24" s="1">
        <v>10010003</v>
      </c>
      <c r="B24" s="8" t="s">
        <v>81</v>
      </c>
      <c r="C24" s="19" t="s">
        <v>464</v>
      </c>
      <c r="D24" s="1">
        <v>2</v>
      </c>
      <c r="E24" s="2">
        <v>1</v>
      </c>
      <c r="F24" s="7">
        <v>10</v>
      </c>
      <c r="G24" s="7" t="s">
        <v>77</v>
      </c>
      <c r="H24" s="7">
        <v>2</v>
      </c>
      <c r="I24" s="9" t="s">
        <v>78</v>
      </c>
      <c r="J24" s="9">
        <v>2</v>
      </c>
      <c r="K24" s="9" t="s">
        <v>82</v>
      </c>
      <c r="L24" s="9">
        <v>4</v>
      </c>
      <c r="M24" s="1">
        <v>1</v>
      </c>
      <c r="N24" s="3"/>
      <c r="O24" s="7"/>
      <c r="P24" s="7"/>
      <c r="Q24" s="7"/>
      <c r="R24" s="7"/>
      <c r="S24" s="7">
        <v>0</v>
      </c>
      <c r="T24" s="9">
        <v>1800</v>
      </c>
      <c r="U24" s="10"/>
      <c r="V24" s="10"/>
      <c r="W24" s="1">
        <v>0</v>
      </c>
      <c r="X24" s="7">
        <v>810</v>
      </c>
      <c r="Y24" s="7"/>
      <c r="Z24" s="7">
        <v>0</v>
      </c>
      <c r="AA24" s="10"/>
      <c r="AB24" s="7" t="s">
        <v>80</v>
      </c>
      <c r="AC24" s="7"/>
    </row>
    <row r="25" spans="1:29">
      <c r="A25" s="1">
        <v>10010003</v>
      </c>
      <c r="B25" s="8" t="s">
        <v>83</v>
      </c>
      <c r="C25" s="19" t="s">
        <v>464</v>
      </c>
      <c r="D25" s="1">
        <v>3</v>
      </c>
      <c r="E25" s="2">
        <v>1</v>
      </c>
      <c r="F25" s="7">
        <v>15</v>
      </c>
      <c r="G25" s="7" t="s">
        <v>77</v>
      </c>
      <c r="H25" s="7">
        <v>2</v>
      </c>
      <c r="I25" s="9" t="s">
        <v>78</v>
      </c>
      <c r="J25" s="9">
        <v>2</v>
      </c>
      <c r="K25" s="9" t="s">
        <v>84</v>
      </c>
      <c r="L25" s="9">
        <v>5</v>
      </c>
      <c r="M25" s="1">
        <v>1</v>
      </c>
      <c r="N25" s="3"/>
      <c r="O25" s="7"/>
      <c r="P25" s="7"/>
      <c r="Q25" s="7"/>
      <c r="R25" s="7"/>
      <c r="S25" s="7">
        <v>0</v>
      </c>
      <c r="T25" s="9">
        <f>MROUND(ROUND(T24*2.5,0)*(100+10%*P25)%,30)</f>
        <v>4500</v>
      </c>
      <c r="U25" s="10"/>
      <c r="V25" s="10"/>
      <c r="W25" s="1">
        <v>0</v>
      </c>
      <c r="X25" s="7">
        <v>6000</v>
      </c>
      <c r="Y25" s="7"/>
      <c r="Z25" s="7">
        <v>0</v>
      </c>
      <c r="AA25" s="10"/>
      <c r="AB25" s="7" t="s">
        <v>80</v>
      </c>
      <c r="AC25" s="7"/>
    </row>
    <row r="26" spans="1:29">
      <c r="A26" s="1">
        <v>10010003</v>
      </c>
      <c r="B26" s="8" t="s">
        <v>85</v>
      </c>
      <c r="C26" s="19" t="s">
        <v>464</v>
      </c>
      <c r="D26" s="1">
        <v>4</v>
      </c>
      <c r="E26" s="2">
        <v>1</v>
      </c>
      <c r="F26" s="7">
        <v>20</v>
      </c>
      <c r="G26" s="7" t="s">
        <v>77</v>
      </c>
      <c r="H26" s="7">
        <v>2</v>
      </c>
      <c r="I26" s="9" t="s">
        <v>78</v>
      </c>
      <c r="J26" s="9">
        <v>2</v>
      </c>
      <c r="K26" s="9" t="s">
        <v>86</v>
      </c>
      <c r="L26" s="9">
        <v>8</v>
      </c>
      <c r="M26" s="1">
        <v>1</v>
      </c>
      <c r="N26" s="3"/>
      <c r="O26" s="7"/>
      <c r="P26" s="7"/>
      <c r="Q26" s="7"/>
      <c r="R26" s="7"/>
      <c r="S26" s="7">
        <v>0</v>
      </c>
      <c r="T26" s="9">
        <f t="shared" ref="T26" si="5">MROUND(ROUND(T25*2.5,0)*(100+10%*P26)%,30)</f>
        <v>11250</v>
      </c>
      <c r="U26" s="10"/>
      <c r="V26" s="10"/>
      <c r="W26" s="1">
        <v>0</v>
      </c>
      <c r="X26" s="7">
        <f>MROUND(ROUND(X25*2.5,0)*(100+10%*S27)%,30)</f>
        <v>15000</v>
      </c>
      <c r="Y26" s="7"/>
      <c r="Z26" s="7">
        <v>0</v>
      </c>
      <c r="AA26" s="10"/>
      <c r="AB26" s="7" t="s">
        <v>80</v>
      </c>
      <c r="AC26" s="7"/>
    </row>
    <row r="27" spans="1:29">
      <c r="A27" s="1">
        <v>10010003</v>
      </c>
      <c r="B27" s="8" t="s">
        <v>87</v>
      </c>
      <c r="C27" s="19" t="s">
        <v>464</v>
      </c>
      <c r="D27" s="1">
        <v>5</v>
      </c>
      <c r="E27" s="2">
        <v>1</v>
      </c>
      <c r="F27" s="7">
        <v>25</v>
      </c>
      <c r="G27" s="7" t="s">
        <v>77</v>
      </c>
      <c r="H27" s="7">
        <v>2</v>
      </c>
      <c r="I27" s="9" t="s">
        <v>78</v>
      </c>
      <c r="J27" s="9">
        <v>2</v>
      </c>
      <c r="K27" s="9" t="s">
        <v>88</v>
      </c>
      <c r="L27" s="9">
        <v>10</v>
      </c>
      <c r="M27" s="1">
        <v>1</v>
      </c>
      <c r="N27" s="3"/>
      <c r="O27" s="7"/>
      <c r="P27" s="7"/>
      <c r="Q27" s="7"/>
      <c r="R27" s="7"/>
      <c r="S27" s="7">
        <v>0</v>
      </c>
      <c r="T27" s="9">
        <f>MROUND(ROUND(T26*2.5,0)*(100+10%*P27)%,30)</f>
        <v>28140</v>
      </c>
      <c r="U27" s="10"/>
      <c r="V27" s="10"/>
      <c r="W27" s="1">
        <v>0</v>
      </c>
      <c r="X27" s="7">
        <f>MROUND(ROUND(X26*2.5,0)*(100+10%*S28)%,30)</f>
        <v>37500</v>
      </c>
      <c r="Y27" s="7"/>
      <c r="Z27" s="7">
        <v>0</v>
      </c>
      <c r="AA27" s="10"/>
      <c r="AB27" s="7" t="s">
        <v>80</v>
      </c>
      <c r="AC27" s="7"/>
    </row>
    <row r="28" spans="1:29">
      <c r="A28" s="1">
        <v>10010004</v>
      </c>
      <c r="B28" s="8" t="s">
        <v>89</v>
      </c>
      <c r="C28" s="19" t="s">
        <v>465</v>
      </c>
      <c r="D28" s="1">
        <v>1</v>
      </c>
      <c r="E28" s="2">
        <v>1</v>
      </c>
      <c r="F28" s="7">
        <v>6</v>
      </c>
      <c r="G28" s="7" t="s">
        <v>90</v>
      </c>
      <c r="H28" s="7">
        <v>2</v>
      </c>
      <c r="I28" s="9" t="s">
        <v>91</v>
      </c>
      <c r="J28" s="9">
        <v>2</v>
      </c>
      <c r="K28" s="9" t="s">
        <v>79</v>
      </c>
      <c r="L28" s="9">
        <v>2</v>
      </c>
      <c r="M28" s="1">
        <v>1</v>
      </c>
      <c r="N28" s="3"/>
      <c r="O28" s="7"/>
      <c r="P28" s="7"/>
      <c r="Q28" s="7"/>
      <c r="R28" s="7"/>
      <c r="S28" s="7">
        <v>0</v>
      </c>
      <c r="T28" s="9">
        <v>450</v>
      </c>
      <c r="U28" s="10"/>
      <c r="V28" s="10"/>
      <c r="W28" s="1">
        <v>0</v>
      </c>
      <c r="X28" s="7">
        <v>360</v>
      </c>
      <c r="Y28" s="7"/>
      <c r="Z28" s="7">
        <v>0</v>
      </c>
      <c r="AA28" s="10"/>
      <c r="AB28" s="7" t="s">
        <v>92</v>
      </c>
      <c r="AC28" s="7"/>
    </row>
    <row r="29" spans="1:29">
      <c r="A29" s="1">
        <v>10010004</v>
      </c>
      <c r="B29" s="8" t="s">
        <v>93</v>
      </c>
      <c r="C29" s="19" t="s">
        <v>465</v>
      </c>
      <c r="D29" s="1">
        <v>2</v>
      </c>
      <c r="E29" s="2">
        <v>1</v>
      </c>
      <c r="F29" s="7">
        <v>10</v>
      </c>
      <c r="G29" s="7" t="s">
        <v>90</v>
      </c>
      <c r="H29" s="7">
        <v>2</v>
      </c>
      <c r="I29" s="9" t="s">
        <v>201</v>
      </c>
      <c r="J29" s="9">
        <v>2</v>
      </c>
      <c r="K29" s="9" t="s">
        <v>82</v>
      </c>
      <c r="L29" s="9">
        <v>4</v>
      </c>
      <c r="M29" s="1">
        <v>1</v>
      </c>
      <c r="N29" s="3"/>
      <c r="O29" s="7"/>
      <c r="P29" s="7"/>
      <c r="Q29" s="7"/>
      <c r="R29" s="7"/>
      <c r="S29" s="7">
        <v>0</v>
      </c>
      <c r="T29" s="9">
        <v>2000</v>
      </c>
      <c r="U29" s="10"/>
      <c r="V29" s="10"/>
      <c r="W29" s="1">
        <v>0</v>
      </c>
      <c r="X29" s="7">
        <v>2500</v>
      </c>
      <c r="Y29" s="7"/>
      <c r="Z29" s="7">
        <v>0</v>
      </c>
      <c r="AA29" s="10"/>
      <c r="AB29" s="7" t="s">
        <v>92</v>
      </c>
      <c r="AC29" s="7"/>
    </row>
    <row r="30" spans="1:29">
      <c r="A30" s="1">
        <v>10010004</v>
      </c>
      <c r="B30" s="8" t="s">
        <v>94</v>
      </c>
      <c r="C30" s="19" t="s">
        <v>465</v>
      </c>
      <c r="D30" s="1">
        <v>3</v>
      </c>
      <c r="E30" s="2">
        <v>1</v>
      </c>
      <c r="F30" s="7">
        <v>15</v>
      </c>
      <c r="G30" s="7" t="s">
        <v>90</v>
      </c>
      <c r="H30" s="7">
        <v>2</v>
      </c>
      <c r="I30" s="9" t="s">
        <v>91</v>
      </c>
      <c r="J30" s="9">
        <v>2</v>
      </c>
      <c r="K30" s="9" t="s">
        <v>84</v>
      </c>
      <c r="L30" s="9">
        <v>5</v>
      </c>
      <c r="M30" s="1">
        <v>1</v>
      </c>
      <c r="N30" s="3"/>
      <c r="O30" s="7"/>
      <c r="P30" s="7"/>
      <c r="Q30" s="7"/>
      <c r="R30" s="7"/>
      <c r="S30" s="7">
        <v>0</v>
      </c>
      <c r="T30" s="9">
        <f>MROUND(ROUND(T29*2.6,0)*(100+10%*P30)%,30)</f>
        <v>5190</v>
      </c>
      <c r="U30" s="10"/>
      <c r="V30" s="10"/>
      <c r="W30" s="1">
        <v>0</v>
      </c>
      <c r="X30" s="7">
        <f>MROUND(ROUND(X29*2.6,0)*(100+10%*S31)%,30)</f>
        <v>6510</v>
      </c>
      <c r="Y30" s="7"/>
      <c r="Z30" s="7">
        <v>0</v>
      </c>
      <c r="AA30" s="10"/>
      <c r="AB30" s="7" t="s">
        <v>92</v>
      </c>
      <c r="AC30" s="7"/>
    </row>
    <row r="31" spans="1:29">
      <c r="A31" s="1">
        <v>10010004</v>
      </c>
      <c r="B31" s="8" t="s">
        <v>95</v>
      </c>
      <c r="C31" s="19" t="s">
        <v>465</v>
      </c>
      <c r="D31" s="1">
        <v>4</v>
      </c>
      <c r="E31" s="2">
        <v>1</v>
      </c>
      <c r="F31" s="7">
        <v>21</v>
      </c>
      <c r="G31" s="7" t="s">
        <v>90</v>
      </c>
      <c r="H31" s="7">
        <v>2</v>
      </c>
      <c r="I31" s="9" t="s">
        <v>91</v>
      </c>
      <c r="J31" s="9">
        <v>2</v>
      </c>
      <c r="K31" s="9" t="s">
        <v>86</v>
      </c>
      <c r="L31" s="9">
        <v>8</v>
      </c>
      <c r="M31" s="1">
        <v>1</v>
      </c>
      <c r="N31" s="3"/>
      <c r="O31" s="7"/>
      <c r="P31" s="7"/>
      <c r="Q31" s="7"/>
      <c r="R31" s="7"/>
      <c r="S31" s="7">
        <v>0</v>
      </c>
      <c r="T31" s="9">
        <f t="shared" ref="T31:T32" si="6">MROUND(ROUND(T30*2.6,0)*(100+10%*P31)%,30)</f>
        <v>13500</v>
      </c>
      <c r="U31" s="10"/>
      <c r="V31" s="10"/>
      <c r="W31" s="1">
        <v>0</v>
      </c>
      <c r="X31" s="7">
        <f>MROUND(ROUND(X30*2.6,0)*(100+10%*S32)%,30)</f>
        <v>16920</v>
      </c>
      <c r="Y31" s="7"/>
      <c r="Z31" s="7">
        <v>0</v>
      </c>
      <c r="AA31" s="10"/>
      <c r="AB31" s="7" t="s">
        <v>92</v>
      </c>
      <c r="AC31" s="7"/>
    </row>
    <row r="32" spans="1:29">
      <c r="A32" s="1">
        <v>10010004</v>
      </c>
      <c r="B32" s="8" t="s">
        <v>96</v>
      </c>
      <c r="C32" s="19" t="s">
        <v>465</v>
      </c>
      <c r="D32" s="1">
        <v>5</v>
      </c>
      <c r="E32" s="2">
        <v>1</v>
      </c>
      <c r="F32" s="7">
        <v>27</v>
      </c>
      <c r="G32" s="7" t="s">
        <v>90</v>
      </c>
      <c r="H32" s="7">
        <v>2</v>
      </c>
      <c r="I32" s="9" t="s">
        <v>91</v>
      </c>
      <c r="J32" s="9">
        <v>2</v>
      </c>
      <c r="K32" s="9" t="s">
        <v>88</v>
      </c>
      <c r="L32" s="9">
        <v>10</v>
      </c>
      <c r="M32" s="1">
        <v>1</v>
      </c>
      <c r="N32" s="3"/>
      <c r="O32" s="7"/>
      <c r="P32" s="7"/>
      <c r="Q32" s="7"/>
      <c r="R32" s="7"/>
      <c r="S32" s="7">
        <v>0</v>
      </c>
      <c r="T32" s="9">
        <f t="shared" si="6"/>
        <v>35100</v>
      </c>
      <c r="U32" s="10"/>
      <c r="V32" s="10"/>
      <c r="W32" s="1">
        <v>0</v>
      </c>
      <c r="X32" s="7">
        <f>MROUND(ROUND(X31*2.6,0)*(100+10%*S33)%,30)</f>
        <v>43980</v>
      </c>
      <c r="Y32" s="7"/>
      <c r="Z32" s="7">
        <v>0</v>
      </c>
      <c r="AA32" s="10"/>
      <c r="AB32" s="7" t="s">
        <v>92</v>
      </c>
      <c r="AC32" s="7"/>
    </row>
    <row r="33" spans="1:29">
      <c r="A33" s="1">
        <v>10010005</v>
      </c>
      <c r="B33" s="8" t="s">
        <v>97</v>
      </c>
      <c r="C33" s="19" t="s">
        <v>466</v>
      </c>
      <c r="D33" s="1">
        <v>1</v>
      </c>
      <c r="E33" s="2">
        <v>1</v>
      </c>
      <c r="F33" s="7">
        <v>5</v>
      </c>
      <c r="G33" s="7" t="s">
        <v>98</v>
      </c>
      <c r="H33" s="7">
        <v>2</v>
      </c>
      <c r="I33" s="9" t="s">
        <v>99</v>
      </c>
      <c r="J33" s="9">
        <v>2</v>
      </c>
      <c r="K33" s="9" t="s">
        <v>79</v>
      </c>
      <c r="L33" s="9">
        <v>2</v>
      </c>
      <c r="M33" s="1">
        <v>1</v>
      </c>
      <c r="N33" s="3"/>
      <c r="O33" s="7"/>
      <c r="P33" s="7"/>
      <c r="Q33" s="7"/>
      <c r="R33" s="7"/>
      <c r="S33" s="7">
        <v>0</v>
      </c>
      <c r="T33" s="9">
        <v>800</v>
      </c>
      <c r="U33" s="10"/>
      <c r="V33" s="10"/>
      <c r="W33" s="1">
        <v>0</v>
      </c>
      <c r="X33" s="7">
        <v>330</v>
      </c>
      <c r="Y33" s="7"/>
      <c r="Z33" s="7">
        <v>0</v>
      </c>
      <c r="AA33" s="10"/>
      <c r="AB33" s="7" t="s">
        <v>100</v>
      </c>
      <c r="AC33" s="7"/>
    </row>
    <row r="34" spans="1:29">
      <c r="A34" s="1">
        <v>10010005</v>
      </c>
      <c r="B34" s="8" t="s">
        <v>101</v>
      </c>
      <c r="C34" s="19" t="s">
        <v>466</v>
      </c>
      <c r="D34" s="1">
        <v>2</v>
      </c>
      <c r="E34" s="2">
        <v>1</v>
      </c>
      <c r="F34" s="7">
        <v>11</v>
      </c>
      <c r="G34" s="7" t="s">
        <v>98</v>
      </c>
      <c r="H34" s="7">
        <v>2</v>
      </c>
      <c r="I34" s="9" t="s">
        <v>99</v>
      </c>
      <c r="J34" s="9">
        <v>2</v>
      </c>
      <c r="K34" s="9" t="s">
        <v>82</v>
      </c>
      <c r="L34" s="9">
        <v>4</v>
      </c>
      <c r="M34" s="1">
        <v>1</v>
      </c>
      <c r="N34" s="3"/>
      <c r="O34" s="7"/>
      <c r="P34" s="7"/>
      <c r="Q34" s="7"/>
      <c r="R34" s="7"/>
      <c r="S34" s="7">
        <v>0</v>
      </c>
      <c r="T34" s="9">
        <v>2100</v>
      </c>
      <c r="U34" s="10"/>
      <c r="V34" s="10"/>
      <c r="W34" s="1">
        <v>0</v>
      </c>
      <c r="X34" s="7">
        <v>2100</v>
      </c>
      <c r="Y34" s="7"/>
      <c r="Z34" s="7">
        <v>0</v>
      </c>
      <c r="AA34" s="10"/>
      <c r="AB34" s="7" t="s">
        <v>100</v>
      </c>
      <c r="AC34" s="7"/>
    </row>
    <row r="35" spans="1:29">
      <c r="A35" s="1">
        <v>10010005</v>
      </c>
      <c r="B35" s="8" t="s">
        <v>102</v>
      </c>
      <c r="C35" s="19" t="s">
        <v>466</v>
      </c>
      <c r="D35" s="1">
        <v>3</v>
      </c>
      <c r="E35" s="2">
        <v>1</v>
      </c>
      <c r="F35" s="7">
        <v>15</v>
      </c>
      <c r="G35" s="7" t="s">
        <v>98</v>
      </c>
      <c r="H35" s="7">
        <v>2</v>
      </c>
      <c r="I35" s="9" t="s">
        <v>99</v>
      </c>
      <c r="J35" s="9">
        <v>2</v>
      </c>
      <c r="K35" s="9" t="s">
        <v>103</v>
      </c>
      <c r="L35" s="9">
        <v>6</v>
      </c>
      <c r="M35" s="1">
        <v>1</v>
      </c>
      <c r="N35" s="3"/>
      <c r="O35" s="7"/>
      <c r="P35" s="7"/>
      <c r="Q35" s="7"/>
      <c r="R35" s="7"/>
      <c r="S35" s="7">
        <v>0</v>
      </c>
      <c r="T35" s="9">
        <f>MROUND(ROUND(T34*3,0)*(100+10%*P35)%,30)</f>
        <v>6300</v>
      </c>
      <c r="U35" s="10"/>
      <c r="V35" s="10"/>
      <c r="W35" s="1">
        <v>0</v>
      </c>
      <c r="X35" s="7">
        <f>MROUND(ROUND(X34*3,0)*(100+10%*S36)%,30)</f>
        <v>6300</v>
      </c>
      <c r="Y35" s="7"/>
      <c r="Z35" s="7">
        <v>0</v>
      </c>
      <c r="AA35" s="10"/>
      <c r="AB35" s="7" t="s">
        <v>100</v>
      </c>
      <c r="AC35" s="7"/>
    </row>
    <row r="36" spans="1:29">
      <c r="A36" s="1">
        <v>10010005</v>
      </c>
      <c r="B36" s="8" t="s">
        <v>104</v>
      </c>
      <c r="C36" s="19" t="s">
        <v>466</v>
      </c>
      <c r="D36" s="1">
        <v>4</v>
      </c>
      <c r="E36" s="2">
        <v>1</v>
      </c>
      <c r="F36" s="7">
        <v>21</v>
      </c>
      <c r="G36" s="7" t="s">
        <v>202</v>
      </c>
      <c r="H36" s="7">
        <v>2</v>
      </c>
      <c r="I36" s="9" t="s">
        <v>99</v>
      </c>
      <c r="J36" s="9">
        <v>2</v>
      </c>
      <c r="K36" s="9" t="s">
        <v>86</v>
      </c>
      <c r="L36" s="9">
        <v>8</v>
      </c>
      <c r="M36" s="1">
        <v>1</v>
      </c>
      <c r="N36" s="3"/>
      <c r="O36" s="7"/>
      <c r="P36" s="7"/>
      <c r="Q36" s="7"/>
      <c r="R36" s="7"/>
      <c r="S36" s="7">
        <v>0</v>
      </c>
      <c r="T36" s="9">
        <f t="shared" ref="T36:T37" si="7">MROUND(ROUND(T35*3,0)*(100+10%*H36)%,30)</f>
        <v>18930</v>
      </c>
      <c r="U36" s="10"/>
      <c r="V36" s="10"/>
      <c r="W36" s="1">
        <v>0</v>
      </c>
      <c r="X36" s="7">
        <f>MROUND(ROUND(X35*3,0)*(100+10%*N37)%,30)</f>
        <v>18900</v>
      </c>
      <c r="Y36" s="7"/>
      <c r="Z36" s="7">
        <v>0</v>
      </c>
      <c r="AA36" s="10"/>
      <c r="AB36" s="7" t="s">
        <v>100</v>
      </c>
      <c r="AC36" s="7"/>
    </row>
    <row r="37" spans="1:29">
      <c r="A37" s="1">
        <v>10010005</v>
      </c>
      <c r="B37" s="8" t="s">
        <v>105</v>
      </c>
      <c r="C37" s="19" t="s">
        <v>466</v>
      </c>
      <c r="D37" s="1">
        <v>5</v>
      </c>
      <c r="E37" s="2">
        <v>1</v>
      </c>
      <c r="F37" s="7">
        <v>28</v>
      </c>
      <c r="G37" s="7" t="s">
        <v>98</v>
      </c>
      <c r="H37" s="7">
        <v>2</v>
      </c>
      <c r="I37" s="9" t="s">
        <v>99</v>
      </c>
      <c r="J37" s="9">
        <v>2</v>
      </c>
      <c r="K37" s="9" t="s">
        <v>106</v>
      </c>
      <c r="L37" s="9">
        <v>11</v>
      </c>
      <c r="M37" s="1">
        <v>1</v>
      </c>
      <c r="N37" s="3"/>
      <c r="O37" s="7"/>
      <c r="P37" s="7"/>
      <c r="Q37" s="7"/>
      <c r="R37" s="7"/>
      <c r="S37" s="7">
        <v>0</v>
      </c>
      <c r="T37" s="9">
        <f t="shared" si="7"/>
        <v>56910</v>
      </c>
      <c r="U37" s="10"/>
      <c r="V37" s="10"/>
      <c r="W37" s="1">
        <v>0</v>
      </c>
      <c r="X37" s="7">
        <f>MROUND(ROUND(X36*3,0)*(100+10%*N38)%,30)</f>
        <v>56700</v>
      </c>
      <c r="Y37" s="7"/>
      <c r="Z37" s="7">
        <v>0</v>
      </c>
      <c r="AA37" s="10"/>
      <c r="AB37" s="7" t="s">
        <v>100</v>
      </c>
      <c r="AC37" s="7"/>
    </row>
    <row r="38" spans="1:29">
      <c r="A38" s="1">
        <v>10010006</v>
      </c>
      <c r="B38" s="8" t="s">
        <v>203</v>
      </c>
      <c r="C38" s="19" t="s">
        <v>467</v>
      </c>
      <c r="D38" s="1">
        <v>1</v>
      </c>
      <c r="E38" s="2">
        <v>1</v>
      </c>
      <c r="F38" s="7">
        <v>0</v>
      </c>
      <c r="G38" s="7" t="s">
        <v>90</v>
      </c>
      <c r="H38" s="7">
        <v>0</v>
      </c>
      <c r="I38" s="9" t="s">
        <v>204</v>
      </c>
      <c r="J38" s="9">
        <v>0</v>
      </c>
      <c r="K38" s="9"/>
      <c r="L38" s="9">
        <v>0</v>
      </c>
      <c r="M38" s="9">
        <v>0</v>
      </c>
      <c r="N38" s="3"/>
      <c r="O38" s="7"/>
      <c r="P38" s="7"/>
      <c r="Q38" s="7"/>
      <c r="R38" s="7"/>
      <c r="S38" s="7">
        <v>0</v>
      </c>
      <c r="T38" s="9">
        <v>0</v>
      </c>
      <c r="U38" s="10"/>
      <c r="V38" s="10"/>
      <c r="W38" s="1">
        <v>0</v>
      </c>
      <c r="X38" s="7">
        <v>0</v>
      </c>
      <c r="Y38" s="7"/>
      <c r="Z38" s="7">
        <v>0</v>
      </c>
      <c r="AA38" s="10"/>
      <c r="AB38" s="7" t="s">
        <v>205</v>
      </c>
      <c r="AC38" s="7"/>
    </row>
    <row r="39" spans="1:29">
      <c r="A39" s="1">
        <v>10010007</v>
      </c>
      <c r="B39" s="8" t="s">
        <v>206</v>
      </c>
      <c r="C39" s="19" t="s">
        <v>468</v>
      </c>
      <c r="D39" s="1">
        <v>1</v>
      </c>
      <c r="E39" s="2">
        <v>1</v>
      </c>
      <c r="F39" s="7">
        <v>10</v>
      </c>
      <c r="G39" s="7" t="s">
        <v>90</v>
      </c>
      <c r="H39" s="7">
        <v>2</v>
      </c>
      <c r="I39" s="9" t="s">
        <v>207</v>
      </c>
      <c r="J39" s="9">
        <v>2</v>
      </c>
      <c r="K39" s="9" t="s">
        <v>79</v>
      </c>
      <c r="L39" s="9">
        <v>2</v>
      </c>
      <c r="M39" s="9">
        <v>1</v>
      </c>
      <c r="N39" s="3"/>
      <c r="O39" s="7"/>
      <c r="P39" s="7"/>
      <c r="Q39" s="7"/>
      <c r="R39" s="7"/>
      <c r="S39" s="7">
        <v>0</v>
      </c>
      <c r="T39" s="9">
        <v>1080</v>
      </c>
      <c r="U39" s="10"/>
      <c r="V39" s="10"/>
      <c r="W39" s="1">
        <v>0</v>
      </c>
      <c r="X39" s="7">
        <v>900</v>
      </c>
      <c r="Y39" s="7"/>
      <c r="Z39" s="7">
        <v>0</v>
      </c>
      <c r="AA39" s="10"/>
      <c r="AB39" s="7" t="s">
        <v>208</v>
      </c>
      <c r="AC39" s="7"/>
    </row>
    <row r="40" spans="1:29">
      <c r="A40" s="1">
        <v>10010007</v>
      </c>
      <c r="B40" s="8" t="s">
        <v>209</v>
      </c>
      <c r="C40" s="19" t="s">
        <v>468</v>
      </c>
      <c r="D40" s="1">
        <v>2</v>
      </c>
      <c r="E40" s="2">
        <v>1</v>
      </c>
      <c r="F40" s="7">
        <v>20</v>
      </c>
      <c r="G40" s="7" t="s">
        <v>90</v>
      </c>
      <c r="H40" s="7">
        <v>2</v>
      </c>
      <c r="I40" s="9" t="s">
        <v>207</v>
      </c>
      <c r="J40" s="9">
        <v>2</v>
      </c>
      <c r="K40" s="9" t="s">
        <v>103</v>
      </c>
      <c r="L40" s="9">
        <v>6</v>
      </c>
      <c r="M40" s="9">
        <v>1</v>
      </c>
      <c r="N40" s="3"/>
      <c r="O40" s="7"/>
      <c r="P40" s="7"/>
      <c r="Q40" s="7"/>
      <c r="R40" s="7"/>
      <c r="S40" s="7">
        <v>0</v>
      </c>
      <c r="T40" s="9">
        <v>10000</v>
      </c>
      <c r="U40" s="10"/>
      <c r="V40" s="10"/>
      <c r="W40" s="1">
        <v>0</v>
      </c>
      <c r="X40" s="7">
        <v>15000</v>
      </c>
      <c r="Y40" s="7"/>
      <c r="Z40" s="7">
        <v>0</v>
      </c>
      <c r="AA40" s="10"/>
      <c r="AB40" s="7" t="s">
        <v>208</v>
      </c>
      <c r="AC40" s="7"/>
    </row>
    <row r="41" spans="1:29">
      <c r="A41" s="1">
        <v>10010007</v>
      </c>
      <c r="B41" s="8" t="s">
        <v>210</v>
      </c>
      <c r="C41" s="19" t="s">
        <v>468</v>
      </c>
      <c r="D41" s="1">
        <v>3</v>
      </c>
      <c r="E41" s="2">
        <v>1</v>
      </c>
      <c r="F41" s="7">
        <v>30</v>
      </c>
      <c r="G41" s="7" t="s">
        <v>90</v>
      </c>
      <c r="H41" s="7">
        <v>2</v>
      </c>
      <c r="I41" s="9" t="s">
        <v>207</v>
      </c>
      <c r="J41" s="9">
        <v>2</v>
      </c>
      <c r="K41" s="9" t="s">
        <v>88</v>
      </c>
      <c r="L41" s="9">
        <v>10</v>
      </c>
      <c r="M41" s="9">
        <v>1</v>
      </c>
      <c r="N41" s="3"/>
      <c r="O41" s="7"/>
      <c r="P41" s="7"/>
      <c r="Q41" s="7"/>
      <c r="R41" s="7"/>
      <c r="S41" s="7">
        <v>0</v>
      </c>
      <c r="T41" s="9">
        <f>MROUND(ROUND(T40*5.4,0)*(100+10%*P41)%,30)</f>
        <v>54000</v>
      </c>
      <c r="U41" s="10"/>
      <c r="V41" s="10"/>
      <c r="W41" s="1">
        <v>0</v>
      </c>
      <c r="X41" s="7">
        <f>MROUND(ROUND(X40*5.4,0)*(100+10%*S42)%,30)</f>
        <v>81000</v>
      </c>
      <c r="Y41" s="7"/>
      <c r="Z41" s="7">
        <v>0</v>
      </c>
      <c r="AA41" s="10"/>
      <c r="AB41" s="7" t="s">
        <v>208</v>
      </c>
      <c r="AC41" s="7"/>
    </row>
    <row r="42" spans="1:29">
      <c r="A42" s="1">
        <v>10010008</v>
      </c>
      <c r="B42" s="8" t="s">
        <v>107</v>
      </c>
      <c r="C42" s="19" t="s">
        <v>469</v>
      </c>
      <c r="D42" s="1">
        <v>1</v>
      </c>
      <c r="E42" s="2">
        <v>1</v>
      </c>
      <c r="F42" s="7">
        <v>0</v>
      </c>
      <c r="G42" s="7" t="s">
        <v>90</v>
      </c>
      <c r="H42" s="7">
        <v>3</v>
      </c>
      <c r="I42" s="9" t="s">
        <v>108</v>
      </c>
      <c r="J42" s="9">
        <v>3</v>
      </c>
      <c r="K42" s="9"/>
      <c r="L42" s="9">
        <v>0</v>
      </c>
      <c r="M42" s="9">
        <v>1</v>
      </c>
      <c r="N42" s="3"/>
      <c r="O42" s="7"/>
      <c r="P42" s="7"/>
      <c r="Q42" s="7"/>
      <c r="R42" s="7"/>
      <c r="S42" s="7">
        <v>0</v>
      </c>
      <c r="T42" s="9">
        <v>0</v>
      </c>
      <c r="U42" s="10"/>
      <c r="V42" s="10" t="s">
        <v>109</v>
      </c>
      <c r="W42" s="10">
        <v>3600</v>
      </c>
      <c r="X42" s="7">
        <v>0</v>
      </c>
      <c r="Y42" s="7"/>
      <c r="Z42" s="7">
        <v>0</v>
      </c>
      <c r="AA42" s="10"/>
      <c r="AB42" s="7" t="s">
        <v>110</v>
      </c>
      <c r="AC42" s="7"/>
    </row>
    <row r="43" spans="1:29">
      <c r="A43" s="1">
        <v>10010008</v>
      </c>
      <c r="B43" s="8" t="s">
        <v>111</v>
      </c>
      <c r="C43" s="19" t="s">
        <v>469</v>
      </c>
      <c r="D43" s="1">
        <v>2</v>
      </c>
      <c r="E43" s="2">
        <v>1</v>
      </c>
      <c r="F43" s="7">
        <v>5</v>
      </c>
      <c r="G43" s="7" t="s">
        <v>59</v>
      </c>
      <c r="H43" s="7">
        <v>3</v>
      </c>
      <c r="I43" s="9" t="s">
        <v>108</v>
      </c>
      <c r="J43" s="9">
        <v>3</v>
      </c>
      <c r="K43" s="9" t="s">
        <v>112</v>
      </c>
      <c r="L43" s="9">
        <v>1</v>
      </c>
      <c r="M43" s="9">
        <v>1</v>
      </c>
      <c r="N43" s="3"/>
      <c r="O43" s="7"/>
      <c r="P43" s="7"/>
      <c r="Q43" s="7"/>
      <c r="R43" s="7"/>
      <c r="S43" s="7">
        <v>0</v>
      </c>
      <c r="T43" s="9">
        <v>650</v>
      </c>
      <c r="U43" s="10"/>
      <c r="V43" s="10" t="s">
        <v>113</v>
      </c>
      <c r="W43" s="10">
        <v>3600</v>
      </c>
      <c r="X43" s="7">
        <v>1800</v>
      </c>
      <c r="Y43" s="7"/>
      <c r="Z43" s="7">
        <v>0</v>
      </c>
      <c r="AA43" s="10"/>
      <c r="AB43" s="7" t="s">
        <v>110</v>
      </c>
      <c r="AC43" s="7"/>
    </row>
    <row r="44" spans="1:29">
      <c r="A44" s="1">
        <v>10010008</v>
      </c>
      <c r="B44" s="8" t="s">
        <v>114</v>
      </c>
      <c r="C44" s="19" t="s">
        <v>469</v>
      </c>
      <c r="D44" s="1">
        <v>3</v>
      </c>
      <c r="E44" s="2">
        <v>1</v>
      </c>
      <c r="F44" s="7">
        <v>7</v>
      </c>
      <c r="G44" s="7" t="s">
        <v>59</v>
      </c>
      <c r="H44" s="7">
        <v>3</v>
      </c>
      <c r="I44" s="9" t="s">
        <v>108</v>
      </c>
      <c r="J44" s="9">
        <v>3</v>
      </c>
      <c r="K44" s="9" t="s">
        <v>115</v>
      </c>
      <c r="L44" s="9">
        <v>3</v>
      </c>
      <c r="M44" s="9">
        <v>1</v>
      </c>
      <c r="N44" s="3"/>
      <c r="O44" s="7"/>
      <c r="P44" s="7"/>
      <c r="Q44" s="7"/>
      <c r="R44" s="7"/>
      <c r="S44" s="7">
        <v>0</v>
      </c>
      <c r="T44" s="9">
        <f>MROUND(ROUND(T43*1.95,0)*(100+10%*P44)%,30)</f>
        <v>1260</v>
      </c>
      <c r="U44" s="10" t="s">
        <v>113</v>
      </c>
      <c r="V44" s="10" t="s">
        <v>113</v>
      </c>
      <c r="W44" s="10">
        <v>3600</v>
      </c>
      <c r="X44" s="7">
        <f t="shared" ref="X44:X51" si="8">MROUND(ROUND(X43*1.95,0)*(100+10%*S45)%,30)</f>
        <v>3510</v>
      </c>
      <c r="Y44" s="7"/>
      <c r="Z44" s="7">
        <v>0</v>
      </c>
      <c r="AA44" s="10"/>
      <c r="AB44" s="7" t="s">
        <v>110</v>
      </c>
      <c r="AC44" s="7"/>
    </row>
    <row r="45" spans="1:29">
      <c r="A45" s="1">
        <v>10010008</v>
      </c>
      <c r="B45" s="8" t="s">
        <v>116</v>
      </c>
      <c r="C45" s="19" t="s">
        <v>469</v>
      </c>
      <c r="D45" s="1">
        <v>4</v>
      </c>
      <c r="E45" s="2">
        <v>1</v>
      </c>
      <c r="F45" s="7">
        <v>10</v>
      </c>
      <c r="G45" s="7" t="s">
        <v>59</v>
      </c>
      <c r="H45" s="7">
        <v>3</v>
      </c>
      <c r="I45" s="9" t="s">
        <v>108</v>
      </c>
      <c r="J45" s="9">
        <v>3</v>
      </c>
      <c r="K45" s="9" t="s">
        <v>82</v>
      </c>
      <c r="L45" s="9">
        <v>4</v>
      </c>
      <c r="M45" s="9">
        <v>1</v>
      </c>
      <c r="N45" s="3"/>
      <c r="O45" s="7"/>
      <c r="P45" s="7"/>
      <c r="Q45" s="7"/>
      <c r="R45" s="7"/>
      <c r="S45" s="7">
        <v>0</v>
      </c>
      <c r="T45" s="9">
        <f t="shared" ref="T45:T51" si="9">MROUND(ROUND(T44*1.95,0)*(100+10%*P45)%,30)</f>
        <v>2460</v>
      </c>
      <c r="U45" s="11" t="s">
        <v>117</v>
      </c>
      <c r="V45" s="10" t="s">
        <v>118</v>
      </c>
      <c r="W45" s="10">
        <v>3600</v>
      </c>
      <c r="X45" s="7">
        <f t="shared" si="8"/>
        <v>6840</v>
      </c>
      <c r="Y45" s="7"/>
      <c r="Z45" s="7">
        <v>0</v>
      </c>
      <c r="AA45" s="10"/>
      <c r="AB45" s="7" t="s">
        <v>110</v>
      </c>
      <c r="AC45" s="7"/>
    </row>
    <row r="46" spans="1:29">
      <c r="A46" s="1">
        <v>10010008</v>
      </c>
      <c r="B46" s="8" t="s">
        <v>119</v>
      </c>
      <c r="C46" s="19" t="s">
        <v>469</v>
      </c>
      <c r="D46" s="1">
        <v>5</v>
      </c>
      <c r="E46" s="2">
        <v>1</v>
      </c>
      <c r="F46" s="7">
        <v>13</v>
      </c>
      <c r="G46" s="7" t="s">
        <v>59</v>
      </c>
      <c r="H46" s="7">
        <v>3</v>
      </c>
      <c r="I46" s="9" t="s">
        <v>108</v>
      </c>
      <c r="J46" s="9">
        <v>3</v>
      </c>
      <c r="K46" s="9" t="s">
        <v>103</v>
      </c>
      <c r="L46" s="9">
        <v>6</v>
      </c>
      <c r="M46" s="9">
        <v>1</v>
      </c>
      <c r="N46" s="3"/>
      <c r="O46" s="7"/>
      <c r="P46" s="7"/>
      <c r="Q46" s="7"/>
      <c r="R46" s="7"/>
      <c r="S46" s="7">
        <v>0</v>
      </c>
      <c r="T46" s="9">
        <f t="shared" si="9"/>
        <v>4800</v>
      </c>
      <c r="U46" s="11" t="s">
        <v>120</v>
      </c>
      <c r="V46" s="10" t="s">
        <v>118</v>
      </c>
      <c r="W46" s="10">
        <v>3600</v>
      </c>
      <c r="X46" s="7">
        <f t="shared" si="8"/>
        <v>13350</v>
      </c>
      <c r="Y46" s="7"/>
      <c r="Z46" s="7">
        <v>0</v>
      </c>
      <c r="AA46" s="10"/>
      <c r="AB46" s="7" t="s">
        <v>110</v>
      </c>
      <c r="AC46" s="7"/>
    </row>
    <row r="47" spans="1:29">
      <c r="A47" s="1">
        <v>10010008</v>
      </c>
      <c r="B47" s="8" t="s">
        <v>121</v>
      </c>
      <c r="C47" s="19" t="s">
        <v>469</v>
      </c>
      <c r="D47" s="1">
        <v>6</v>
      </c>
      <c r="E47" s="2">
        <v>1</v>
      </c>
      <c r="F47" s="7">
        <v>15</v>
      </c>
      <c r="G47" s="7" t="s">
        <v>59</v>
      </c>
      <c r="H47" s="7">
        <v>3</v>
      </c>
      <c r="I47" s="9" t="s">
        <v>108</v>
      </c>
      <c r="J47" s="9">
        <v>3</v>
      </c>
      <c r="K47" s="9" t="s">
        <v>122</v>
      </c>
      <c r="L47" s="9">
        <v>7</v>
      </c>
      <c r="M47" s="9">
        <v>1</v>
      </c>
      <c r="N47" s="3"/>
      <c r="O47" s="7"/>
      <c r="P47" s="7"/>
      <c r="Q47" s="7"/>
      <c r="R47" s="7"/>
      <c r="S47" s="7">
        <v>0</v>
      </c>
      <c r="T47" s="9">
        <f t="shared" si="9"/>
        <v>9360</v>
      </c>
      <c r="U47" s="11" t="s">
        <v>123</v>
      </c>
      <c r="V47" s="10" t="s">
        <v>118</v>
      </c>
      <c r="W47" s="10">
        <v>3600</v>
      </c>
      <c r="X47" s="7">
        <f t="shared" si="8"/>
        <v>26040</v>
      </c>
      <c r="Y47" s="7"/>
      <c r="Z47" s="7">
        <v>0</v>
      </c>
      <c r="AA47" s="10"/>
      <c r="AB47" s="7" t="s">
        <v>110</v>
      </c>
      <c r="AC47" s="7"/>
    </row>
    <row r="48" spans="1:29">
      <c r="A48" s="1">
        <v>10010008</v>
      </c>
      <c r="B48" s="8" t="s">
        <v>124</v>
      </c>
      <c r="C48" s="19" t="s">
        <v>469</v>
      </c>
      <c r="D48" s="1">
        <v>7</v>
      </c>
      <c r="E48" s="2">
        <v>1</v>
      </c>
      <c r="F48" s="7">
        <v>18</v>
      </c>
      <c r="G48" s="7" t="s">
        <v>59</v>
      </c>
      <c r="H48" s="7">
        <v>3</v>
      </c>
      <c r="I48" s="9" t="s">
        <v>108</v>
      </c>
      <c r="J48" s="9">
        <v>3</v>
      </c>
      <c r="K48" s="9" t="s">
        <v>86</v>
      </c>
      <c r="L48" s="9">
        <v>8</v>
      </c>
      <c r="M48" s="9">
        <v>1</v>
      </c>
      <c r="N48" s="3"/>
      <c r="O48" s="7"/>
      <c r="P48" s="7"/>
      <c r="Q48" s="7"/>
      <c r="R48" s="7"/>
      <c r="S48" s="7">
        <v>0</v>
      </c>
      <c r="T48" s="9">
        <f t="shared" si="9"/>
        <v>18240</v>
      </c>
      <c r="U48" s="11" t="s">
        <v>125</v>
      </c>
      <c r="V48" s="10" t="s">
        <v>117</v>
      </c>
      <c r="W48" s="10">
        <v>3600</v>
      </c>
      <c r="X48" s="7">
        <f t="shared" si="8"/>
        <v>50790</v>
      </c>
      <c r="Y48" s="7"/>
      <c r="Z48" s="7">
        <v>0</v>
      </c>
      <c r="AA48" s="10"/>
      <c r="AB48" s="7" t="s">
        <v>110</v>
      </c>
      <c r="AC48" s="7"/>
    </row>
    <row r="49" spans="1:29">
      <c r="A49" s="1">
        <v>10010008</v>
      </c>
      <c r="B49" s="8" t="s">
        <v>126</v>
      </c>
      <c r="C49" s="19" t="s">
        <v>469</v>
      </c>
      <c r="D49" s="1">
        <v>8</v>
      </c>
      <c r="E49" s="2">
        <v>1</v>
      </c>
      <c r="F49" s="7">
        <v>22</v>
      </c>
      <c r="G49" s="7" t="s">
        <v>59</v>
      </c>
      <c r="H49" s="7">
        <v>3</v>
      </c>
      <c r="I49" s="9" t="s">
        <v>108</v>
      </c>
      <c r="J49" s="9">
        <v>3</v>
      </c>
      <c r="K49" s="9" t="s">
        <v>127</v>
      </c>
      <c r="L49" s="9">
        <v>9</v>
      </c>
      <c r="M49" s="9">
        <v>1</v>
      </c>
      <c r="N49" s="3"/>
      <c r="O49" s="7"/>
      <c r="P49" s="7"/>
      <c r="Q49" s="7"/>
      <c r="R49" s="7"/>
      <c r="S49" s="7">
        <v>0</v>
      </c>
      <c r="T49" s="9">
        <f t="shared" si="9"/>
        <v>35580</v>
      </c>
      <c r="U49" s="11" t="s">
        <v>128</v>
      </c>
      <c r="V49" s="10" t="s">
        <v>117</v>
      </c>
      <c r="W49" s="10">
        <v>3600</v>
      </c>
      <c r="X49" s="7">
        <f t="shared" si="8"/>
        <v>99030</v>
      </c>
      <c r="Y49" s="7"/>
      <c r="Z49" s="7">
        <v>0</v>
      </c>
      <c r="AA49" s="10"/>
      <c r="AB49" s="7" t="s">
        <v>110</v>
      </c>
      <c r="AC49" s="7"/>
    </row>
    <row r="50" spans="1:29">
      <c r="A50" s="1">
        <v>10010008</v>
      </c>
      <c r="B50" s="8" t="s">
        <v>129</v>
      </c>
      <c r="C50" s="19" t="s">
        <v>469</v>
      </c>
      <c r="D50" s="1">
        <v>9</v>
      </c>
      <c r="E50" s="2">
        <v>1</v>
      </c>
      <c r="F50" s="7">
        <v>25</v>
      </c>
      <c r="G50" s="7" t="s">
        <v>59</v>
      </c>
      <c r="H50" s="7">
        <v>3</v>
      </c>
      <c r="I50" s="9" t="s">
        <v>108</v>
      </c>
      <c r="J50" s="9">
        <v>3</v>
      </c>
      <c r="K50" s="9" t="s">
        <v>88</v>
      </c>
      <c r="L50" s="9">
        <v>10</v>
      </c>
      <c r="M50" s="9">
        <v>1</v>
      </c>
      <c r="N50" s="3"/>
      <c r="O50" s="7"/>
      <c r="P50" s="7"/>
      <c r="Q50" s="7"/>
      <c r="R50" s="7"/>
      <c r="S50" s="7">
        <v>0</v>
      </c>
      <c r="T50" s="9">
        <f t="shared" si="9"/>
        <v>69390</v>
      </c>
      <c r="U50" s="11" t="s">
        <v>130</v>
      </c>
      <c r="V50" s="10" t="s">
        <v>117</v>
      </c>
      <c r="W50" s="10">
        <v>3600</v>
      </c>
      <c r="X50" s="7">
        <f t="shared" si="8"/>
        <v>193110</v>
      </c>
      <c r="Y50" s="7"/>
      <c r="Z50" s="7">
        <v>0</v>
      </c>
      <c r="AA50" s="10"/>
      <c r="AB50" s="7" t="s">
        <v>110</v>
      </c>
      <c r="AC50" s="7"/>
    </row>
    <row r="51" spans="1:29">
      <c r="A51" s="1">
        <v>10010008</v>
      </c>
      <c r="B51" s="8" t="s">
        <v>131</v>
      </c>
      <c r="C51" s="19" t="s">
        <v>469</v>
      </c>
      <c r="D51" s="1">
        <v>10</v>
      </c>
      <c r="E51" s="2">
        <v>1</v>
      </c>
      <c r="F51" s="7">
        <v>30</v>
      </c>
      <c r="G51" s="7" t="s">
        <v>59</v>
      </c>
      <c r="H51" s="7">
        <v>3</v>
      </c>
      <c r="I51" s="9" t="s">
        <v>108</v>
      </c>
      <c r="J51" s="9">
        <v>3</v>
      </c>
      <c r="K51" s="9" t="s">
        <v>132</v>
      </c>
      <c r="L51" s="9">
        <v>12</v>
      </c>
      <c r="M51" s="9">
        <v>1</v>
      </c>
      <c r="N51" s="3"/>
      <c r="O51" s="7"/>
      <c r="P51" s="7"/>
      <c r="Q51" s="7"/>
      <c r="R51" s="7"/>
      <c r="S51" s="7">
        <v>0</v>
      </c>
      <c r="T51" s="9">
        <f t="shared" si="9"/>
        <v>135300</v>
      </c>
      <c r="U51" s="10"/>
      <c r="V51" s="10" t="s">
        <v>120</v>
      </c>
      <c r="W51" s="10">
        <v>3600</v>
      </c>
      <c r="X51" s="7">
        <f t="shared" si="8"/>
        <v>376560</v>
      </c>
      <c r="Y51" s="7"/>
      <c r="Z51" s="7">
        <v>0</v>
      </c>
      <c r="AA51" s="10"/>
      <c r="AB51" s="7" t="s">
        <v>110</v>
      </c>
      <c r="AC51" s="7"/>
    </row>
    <row r="52" spans="1:29">
      <c r="A52" s="1">
        <v>10010009</v>
      </c>
      <c r="B52" s="8" t="s">
        <v>211</v>
      </c>
      <c r="C52" s="8" t="s">
        <v>470</v>
      </c>
      <c r="D52" s="1">
        <v>1</v>
      </c>
      <c r="E52" s="2">
        <v>1</v>
      </c>
      <c r="F52" s="7">
        <v>5</v>
      </c>
      <c r="G52" s="7" t="s">
        <v>90</v>
      </c>
      <c r="H52" s="7">
        <v>3</v>
      </c>
      <c r="I52" s="9" t="s">
        <v>212</v>
      </c>
      <c r="J52" s="9">
        <v>3</v>
      </c>
      <c r="K52" s="9" t="s">
        <v>112</v>
      </c>
      <c r="L52" s="9">
        <v>1</v>
      </c>
      <c r="M52" s="9">
        <v>1</v>
      </c>
      <c r="N52" s="3"/>
      <c r="O52" s="7"/>
      <c r="P52" s="7"/>
      <c r="Q52" s="7"/>
      <c r="R52" s="7"/>
      <c r="S52" s="7">
        <v>0</v>
      </c>
      <c r="T52" s="9">
        <v>600</v>
      </c>
      <c r="U52" s="10"/>
      <c r="V52" s="10" t="s">
        <v>213</v>
      </c>
      <c r="W52" s="10">
        <v>3600</v>
      </c>
      <c r="X52" s="7">
        <v>1200</v>
      </c>
      <c r="Y52" s="7"/>
      <c r="Z52" s="7">
        <v>0</v>
      </c>
      <c r="AA52" s="10"/>
      <c r="AB52" s="7" t="s">
        <v>214</v>
      </c>
      <c r="AC52" s="7"/>
    </row>
    <row r="53" spans="1:29">
      <c r="A53" s="1">
        <v>10010009</v>
      </c>
      <c r="B53" s="8" t="s">
        <v>215</v>
      </c>
      <c r="C53" s="8" t="s">
        <v>470</v>
      </c>
      <c r="D53" s="1">
        <v>2</v>
      </c>
      <c r="E53" s="2">
        <v>1</v>
      </c>
      <c r="F53" s="7">
        <v>10</v>
      </c>
      <c r="G53" s="7" t="s">
        <v>90</v>
      </c>
      <c r="H53" s="7">
        <v>3</v>
      </c>
      <c r="I53" s="9" t="s">
        <v>212</v>
      </c>
      <c r="J53" s="9">
        <v>3</v>
      </c>
      <c r="K53" s="9" t="s">
        <v>82</v>
      </c>
      <c r="L53" s="9">
        <v>4</v>
      </c>
      <c r="M53" s="9">
        <v>1</v>
      </c>
      <c r="N53" s="3"/>
      <c r="O53" s="7"/>
      <c r="P53" s="7"/>
      <c r="Q53" s="7"/>
      <c r="R53" s="7"/>
      <c r="S53" s="7">
        <v>0</v>
      </c>
      <c r="T53" s="9">
        <v>3500</v>
      </c>
      <c r="U53" s="10" t="s">
        <v>216</v>
      </c>
      <c r="V53" s="10" t="s">
        <v>216</v>
      </c>
      <c r="W53" s="10">
        <v>3600</v>
      </c>
      <c r="X53" s="7">
        <v>3900</v>
      </c>
      <c r="Y53" s="7"/>
      <c r="Z53" s="7">
        <v>0</v>
      </c>
      <c r="AA53" s="10"/>
      <c r="AB53" s="7" t="s">
        <v>214</v>
      </c>
      <c r="AC53" s="7"/>
    </row>
    <row r="54" spans="1:29">
      <c r="A54" s="1">
        <v>10010009</v>
      </c>
      <c r="B54" s="8" t="s">
        <v>217</v>
      </c>
      <c r="C54" s="8" t="s">
        <v>470</v>
      </c>
      <c r="D54" s="1">
        <v>3</v>
      </c>
      <c r="E54" s="2">
        <v>1</v>
      </c>
      <c r="F54" s="7">
        <v>15</v>
      </c>
      <c r="G54" s="7" t="s">
        <v>90</v>
      </c>
      <c r="H54" s="7">
        <v>3</v>
      </c>
      <c r="I54" s="9" t="s">
        <v>212</v>
      </c>
      <c r="J54" s="9">
        <v>3</v>
      </c>
      <c r="K54" s="9" t="s">
        <v>84</v>
      </c>
      <c r="L54" s="9">
        <v>5</v>
      </c>
      <c r="M54" s="9">
        <v>1</v>
      </c>
      <c r="N54" s="3"/>
      <c r="O54" s="7"/>
      <c r="P54" s="7"/>
      <c r="Q54" s="7"/>
      <c r="R54" s="7"/>
      <c r="S54" s="7">
        <v>0</v>
      </c>
      <c r="T54" s="9">
        <f>MROUND(ROUND(T53*2.5,0)*(100+10%*P54)%,30)</f>
        <v>8760</v>
      </c>
      <c r="U54" s="10" t="s">
        <v>218</v>
      </c>
      <c r="V54" s="10" t="s">
        <v>219</v>
      </c>
      <c r="W54" s="10">
        <v>3600</v>
      </c>
      <c r="X54" s="7">
        <f>MROUND(ROUND(X53*2.5,0)*(100+10%*S55)%,30)</f>
        <v>9750</v>
      </c>
      <c r="Y54" s="7"/>
      <c r="Z54" s="7">
        <v>0</v>
      </c>
      <c r="AA54" s="10"/>
      <c r="AB54" s="7" t="s">
        <v>214</v>
      </c>
      <c r="AC54" s="7"/>
    </row>
    <row r="55" spans="1:29">
      <c r="A55" s="1">
        <v>10010009</v>
      </c>
      <c r="B55" s="8" t="s">
        <v>220</v>
      </c>
      <c r="C55" s="8" t="s">
        <v>470</v>
      </c>
      <c r="D55" s="1">
        <v>4</v>
      </c>
      <c r="E55" s="2">
        <v>1</v>
      </c>
      <c r="F55" s="7">
        <v>20</v>
      </c>
      <c r="G55" s="7" t="s">
        <v>90</v>
      </c>
      <c r="H55" s="7">
        <v>3</v>
      </c>
      <c r="I55" s="9" t="s">
        <v>212</v>
      </c>
      <c r="J55" s="9">
        <v>3</v>
      </c>
      <c r="K55" s="9" t="s">
        <v>86</v>
      </c>
      <c r="L55" s="9">
        <v>8</v>
      </c>
      <c r="M55" s="9">
        <v>1</v>
      </c>
      <c r="N55" s="3"/>
      <c r="O55" s="7"/>
      <c r="P55" s="7"/>
      <c r="Q55" s="7"/>
      <c r="R55" s="7"/>
      <c r="S55" s="7">
        <v>0</v>
      </c>
      <c r="T55" s="9">
        <f t="shared" ref="T55:T56" si="10">MROUND(ROUND(T54*2.5,0)*(100+10%*P55)%,30)</f>
        <v>21900</v>
      </c>
      <c r="U55" s="10" t="s">
        <v>221</v>
      </c>
      <c r="V55" s="10" t="s">
        <v>219</v>
      </c>
      <c r="W55" s="10">
        <v>3600</v>
      </c>
      <c r="X55" s="7">
        <f>MROUND(ROUND(X54*2.5,0)*(100+10%*S56)%,30)</f>
        <v>24390</v>
      </c>
      <c r="Y55" s="7"/>
      <c r="Z55" s="7">
        <v>0</v>
      </c>
      <c r="AA55" s="10"/>
      <c r="AB55" s="7" t="s">
        <v>214</v>
      </c>
      <c r="AC55" s="7"/>
    </row>
    <row r="56" spans="1:29">
      <c r="A56" s="1">
        <v>10010009</v>
      </c>
      <c r="B56" s="8" t="s">
        <v>222</v>
      </c>
      <c r="C56" s="8" t="s">
        <v>470</v>
      </c>
      <c r="D56" s="1">
        <v>5</v>
      </c>
      <c r="E56" s="2">
        <v>1</v>
      </c>
      <c r="F56" s="7">
        <v>25</v>
      </c>
      <c r="G56" s="7" t="s">
        <v>90</v>
      </c>
      <c r="H56" s="7">
        <v>3</v>
      </c>
      <c r="I56" s="9" t="s">
        <v>212</v>
      </c>
      <c r="J56" s="9">
        <v>3</v>
      </c>
      <c r="K56" s="9" t="s">
        <v>106</v>
      </c>
      <c r="L56" s="9">
        <v>11</v>
      </c>
      <c r="M56" s="9">
        <v>1</v>
      </c>
      <c r="N56" s="3"/>
      <c r="O56" s="7"/>
      <c r="P56" s="7"/>
      <c r="Q56" s="7"/>
      <c r="R56" s="7"/>
      <c r="S56" s="7">
        <v>0</v>
      </c>
      <c r="T56" s="9">
        <f t="shared" si="10"/>
        <v>54750</v>
      </c>
      <c r="U56" s="10" t="s">
        <v>223</v>
      </c>
      <c r="V56" s="10" t="s">
        <v>218</v>
      </c>
      <c r="W56" s="10">
        <v>3600</v>
      </c>
      <c r="X56" s="7">
        <f>MROUND(ROUND(X55*2.5,0)*(100+10%*S57)%,30)</f>
        <v>60990</v>
      </c>
      <c r="Y56" s="7"/>
      <c r="Z56" s="7">
        <v>0</v>
      </c>
      <c r="AA56" s="10"/>
      <c r="AB56" s="7" t="s">
        <v>214</v>
      </c>
      <c r="AC56" s="7"/>
    </row>
    <row r="57" spans="1:29">
      <c r="A57" s="1">
        <v>10010010</v>
      </c>
      <c r="B57" s="8" t="s">
        <v>224</v>
      </c>
      <c r="C57" s="19" t="s">
        <v>471</v>
      </c>
      <c r="D57" s="1">
        <v>1</v>
      </c>
      <c r="E57" s="2">
        <v>1</v>
      </c>
      <c r="F57" s="7">
        <v>5</v>
      </c>
      <c r="G57" s="7" t="s">
        <v>90</v>
      </c>
      <c r="H57" s="7">
        <v>2</v>
      </c>
      <c r="I57" s="9" t="s">
        <v>225</v>
      </c>
      <c r="J57" s="9">
        <v>3</v>
      </c>
      <c r="K57" s="9"/>
      <c r="L57" s="9">
        <v>0</v>
      </c>
      <c r="M57" s="9">
        <v>0</v>
      </c>
      <c r="N57" s="3"/>
      <c r="O57" s="7"/>
      <c r="P57" s="7"/>
      <c r="Q57" s="7"/>
      <c r="R57" s="7"/>
      <c r="S57" s="7">
        <v>0</v>
      </c>
      <c r="T57" s="9">
        <v>0</v>
      </c>
      <c r="U57" s="10"/>
      <c r="V57" s="10"/>
      <c r="W57" s="10">
        <v>0</v>
      </c>
      <c r="X57" s="7">
        <v>0</v>
      </c>
      <c r="Y57" s="7"/>
      <c r="Z57" s="7">
        <v>0</v>
      </c>
      <c r="AA57" s="10"/>
      <c r="AB57" s="7" t="s">
        <v>226</v>
      </c>
      <c r="AC57" s="7"/>
    </row>
    <row r="58" spans="1:29">
      <c r="A58" s="1">
        <v>10010010</v>
      </c>
      <c r="B58" s="8" t="s">
        <v>227</v>
      </c>
      <c r="C58" s="19" t="s">
        <v>471</v>
      </c>
      <c r="D58" s="1">
        <v>2</v>
      </c>
      <c r="E58" s="2">
        <v>1</v>
      </c>
      <c r="F58" s="7">
        <v>10</v>
      </c>
      <c r="G58" s="7" t="s">
        <v>90</v>
      </c>
      <c r="H58" s="7">
        <v>2</v>
      </c>
      <c r="I58" s="9" t="s">
        <v>225</v>
      </c>
      <c r="J58" s="9">
        <v>3</v>
      </c>
      <c r="K58" s="9" t="s">
        <v>112</v>
      </c>
      <c r="L58" s="9">
        <v>1</v>
      </c>
      <c r="M58" s="9">
        <v>0</v>
      </c>
      <c r="N58" s="3"/>
      <c r="O58" s="7"/>
      <c r="P58" s="7"/>
      <c r="Q58" s="7"/>
      <c r="R58" s="7"/>
      <c r="S58" s="7">
        <v>0</v>
      </c>
      <c r="T58" s="9">
        <v>900</v>
      </c>
      <c r="U58" s="10"/>
      <c r="V58" s="10"/>
      <c r="W58" s="10">
        <v>0</v>
      </c>
      <c r="X58" s="7">
        <v>1800</v>
      </c>
      <c r="Y58" s="7"/>
      <c r="Z58" s="7">
        <v>0</v>
      </c>
      <c r="AA58" s="10"/>
      <c r="AB58" s="7" t="s">
        <v>226</v>
      </c>
      <c r="AC58" s="7"/>
    </row>
    <row r="59" spans="1:29">
      <c r="A59" s="1">
        <v>10010010</v>
      </c>
      <c r="B59" s="8" t="s">
        <v>228</v>
      </c>
      <c r="C59" s="19" t="s">
        <v>471</v>
      </c>
      <c r="D59" s="1">
        <v>3</v>
      </c>
      <c r="E59" s="2">
        <v>1</v>
      </c>
      <c r="F59" s="7">
        <v>15</v>
      </c>
      <c r="G59" s="7" t="s">
        <v>90</v>
      </c>
      <c r="H59" s="7">
        <v>2</v>
      </c>
      <c r="I59" s="9" t="s">
        <v>225</v>
      </c>
      <c r="J59" s="9">
        <v>3</v>
      </c>
      <c r="K59" s="9" t="s">
        <v>115</v>
      </c>
      <c r="L59" s="9">
        <v>3</v>
      </c>
      <c r="M59" s="9">
        <v>0</v>
      </c>
      <c r="N59" s="3"/>
      <c r="O59" s="7"/>
      <c r="P59" s="7"/>
      <c r="Q59" s="7"/>
      <c r="R59" s="7"/>
      <c r="S59" s="7">
        <v>0</v>
      </c>
      <c r="T59" s="9">
        <f>MROUND(ROUND(T58*2.5,0)*(100+10%*P59)%,30)</f>
        <v>2250</v>
      </c>
      <c r="U59" s="10"/>
      <c r="V59" s="10"/>
      <c r="W59" s="10">
        <v>0</v>
      </c>
      <c r="X59" s="7">
        <v>15000</v>
      </c>
      <c r="Y59" s="7"/>
      <c r="Z59" s="7">
        <v>0</v>
      </c>
      <c r="AA59" s="10"/>
      <c r="AB59" s="7" t="s">
        <v>226</v>
      </c>
      <c r="AC59" s="7"/>
    </row>
    <row r="60" spans="1:29">
      <c r="A60" s="1">
        <v>10010010</v>
      </c>
      <c r="B60" s="8" t="s">
        <v>229</v>
      </c>
      <c r="C60" s="19" t="s">
        <v>471</v>
      </c>
      <c r="D60" s="1">
        <v>4</v>
      </c>
      <c r="E60" s="2">
        <v>1</v>
      </c>
      <c r="F60" s="7">
        <v>20</v>
      </c>
      <c r="G60" s="7" t="s">
        <v>90</v>
      </c>
      <c r="H60" s="7">
        <v>2</v>
      </c>
      <c r="I60" s="9" t="s">
        <v>225</v>
      </c>
      <c r="J60" s="9">
        <v>3</v>
      </c>
      <c r="K60" s="9" t="s">
        <v>84</v>
      </c>
      <c r="L60" s="9">
        <v>5</v>
      </c>
      <c r="M60" s="9">
        <v>0</v>
      </c>
      <c r="N60" s="3"/>
      <c r="O60" s="7"/>
      <c r="P60" s="7"/>
      <c r="Q60" s="7"/>
      <c r="R60" s="7"/>
      <c r="S60" s="7">
        <v>0</v>
      </c>
      <c r="T60" s="9">
        <f t="shared" ref="T60:T61" si="11">MROUND(ROUND(T59*2.5,0)*(100+10%*P60)%,30)</f>
        <v>5640</v>
      </c>
      <c r="U60" s="10"/>
      <c r="V60" s="10"/>
      <c r="W60" s="10">
        <v>0</v>
      </c>
      <c r="X60" s="7">
        <f>MROUND(ROUND(X59*2.5,0)*(100+10%*S60)%,30)</f>
        <v>37500</v>
      </c>
      <c r="Y60" s="7"/>
      <c r="Z60" s="7">
        <v>0</v>
      </c>
      <c r="AA60" s="10"/>
      <c r="AB60" s="7" t="s">
        <v>226</v>
      </c>
      <c r="AC60" s="7"/>
    </row>
    <row r="61" spans="1:29">
      <c r="A61" s="1">
        <v>10010010</v>
      </c>
      <c r="B61" s="8" t="s">
        <v>230</v>
      </c>
      <c r="C61" s="19" t="s">
        <v>471</v>
      </c>
      <c r="D61" s="1">
        <v>5</v>
      </c>
      <c r="E61" s="2">
        <v>1</v>
      </c>
      <c r="F61" s="7">
        <v>25</v>
      </c>
      <c r="G61" s="7" t="s">
        <v>90</v>
      </c>
      <c r="H61" s="7">
        <v>2</v>
      </c>
      <c r="I61" s="9" t="s">
        <v>225</v>
      </c>
      <c r="J61" s="9">
        <v>3</v>
      </c>
      <c r="K61" s="9" t="s">
        <v>122</v>
      </c>
      <c r="L61" s="9">
        <v>7</v>
      </c>
      <c r="M61" s="9">
        <v>0</v>
      </c>
      <c r="N61" s="3"/>
      <c r="O61" s="7"/>
      <c r="P61" s="7"/>
      <c r="Q61" s="7"/>
      <c r="R61" s="7"/>
      <c r="S61" s="7">
        <v>0</v>
      </c>
      <c r="T61" s="9">
        <f t="shared" si="11"/>
        <v>14100</v>
      </c>
      <c r="U61" s="10"/>
      <c r="V61" s="10"/>
      <c r="W61" s="10">
        <v>0</v>
      </c>
      <c r="X61" s="7">
        <f>MROUND(ROUND(X60*2.5,0)*(100+10%*S61)%,30)</f>
        <v>93750</v>
      </c>
      <c r="Y61" s="7"/>
      <c r="Z61" s="7">
        <v>0</v>
      </c>
      <c r="AA61" s="10"/>
      <c r="AB61" s="7" t="s">
        <v>226</v>
      </c>
      <c r="AC61" s="7"/>
    </row>
    <row r="62" spans="1:29">
      <c r="A62" s="1">
        <v>10010011</v>
      </c>
      <c r="B62" s="8" t="s">
        <v>133</v>
      </c>
      <c r="C62" s="8" t="s">
        <v>472</v>
      </c>
      <c r="D62" s="1">
        <v>1</v>
      </c>
      <c r="E62" s="2">
        <v>10</v>
      </c>
      <c r="F62" s="7">
        <v>0</v>
      </c>
      <c r="G62" s="7" t="s">
        <v>77</v>
      </c>
      <c r="H62" s="7">
        <v>5</v>
      </c>
      <c r="I62" s="9" t="s">
        <v>134</v>
      </c>
      <c r="J62" s="9">
        <v>4</v>
      </c>
      <c r="K62" s="9" t="s">
        <v>79</v>
      </c>
      <c r="L62" s="9">
        <v>2</v>
      </c>
      <c r="M62" s="9">
        <v>0</v>
      </c>
      <c r="N62" s="3"/>
      <c r="O62" s="7" t="s">
        <v>135</v>
      </c>
      <c r="P62" s="12">
        <v>0.1</v>
      </c>
      <c r="Q62" s="7"/>
      <c r="R62" s="4" t="s">
        <v>136</v>
      </c>
      <c r="S62" s="7">
        <v>0</v>
      </c>
      <c r="T62" s="9">
        <v>750</v>
      </c>
      <c r="U62" s="10"/>
      <c r="V62" s="10"/>
      <c r="W62" s="10">
        <v>0</v>
      </c>
      <c r="X62" s="7">
        <v>1080</v>
      </c>
      <c r="Y62" s="7"/>
      <c r="Z62" s="7">
        <v>0</v>
      </c>
      <c r="AA62" s="10"/>
      <c r="AB62" s="7" t="s">
        <v>137</v>
      </c>
      <c r="AC62" s="7"/>
    </row>
    <row r="63" spans="1:29">
      <c r="A63" s="1">
        <v>10010012</v>
      </c>
      <c r="B63" s="8" t="s">
        <v>138</v>
      </c>
      <c r="C63" s="19" t="s">
        <v>473</v>
      </c>
      <c r="D63" s="1">
        <v>1</v>
      </c>
      <c r="E63" s="2">
        <v>1</v>
      </c>
      <c r="F63" s="7">
        <v>5</v>
      </c>
      <c r="G63" s="7" t="s">
        <v>139</v>
      </c>
      <c r="H63" s="7">
        <v>2</v>
      </c>
      <c r="I63" s="9" t="s">
        <v>140</v>
      </c>
      <c r="J63" s="9">
        <v>2</v>
      </c>
      <c r="K63" s="9" t="s">
        <v>112</v>
      </c>
      <c r="L63" s="9">
        <v>1</v>
      </c>
      <c r="M63" s="9">
        <v>0</v>
      </c>
      <c r="N63" s="3"/>
      <c r="O63" s="7"/>
      <c r="P63" s="7"/>
      <c r="Q63" s="7"/>
      <c r="R63" s="7"/>
      <c r="S63" s="7">
        <v>0</v>
      </c>
      <c r="T63" s="9">
        <v>400</v>
      </c>
      <c r="U63" s="10"/>
      <c r="V63" s="10"/>
      <c r="W63" s="10">
        <v>0</v>
      </c>
      <c r="X63" s="7">
        <v>300</v>
      </c>
      <c r="Y63" s="7"/>
      <c r="Z63" s="7">
        <v>0</v>
      </c>
      <c r="AA63" s="10"/>
      <c r="AB63" s="7" t="s">
        <v>141</v>
      </c>
      <c r="AC63" s="7"/>
    </row>
    <row r="64" spans="1:29">
      <c r="A64" s="1">
        <v>10010012</v>
      </c>
      <c r="B64" s="8" t="s">
        <v>142</v>
      </c>
      <c r="C64" s="19" t="s">
        <v>473</v>
      </c>
      <c r="D64" s="1">
        <v>2</v>
      </c>
      <c r="E64" s="2">
        <v>1</v>
      </c>
      <c r="F64" s="7">
        <v>10</v>
      </c>
      <c r="G64" s="7" t="s">
        <v>139</v>
      </c>
      <c r="H64" s="7">
        <v>2</v>
      </c>
      <c r="I64" s="9" t="s">
        <v>140</v>
      </c>
      <c r="J64" s="9">
        <v>2</v>
      </c>
      <c r="K64" s="9" t="s">
        <v>115</v>
      </c>
      <c r="L64" s="9">
        <v>3</v>
      </c>
      <c r="M64" s="9">
        <v>0</v>
      </c>
      <c r="N64" s="3"/>
      <c r="O64" s="7"/>
      <c r="P64" s="7"/>
      <c r="Q64" s="7"/>
      <c r="R64" s="7"/>
      <c r="S64" s="7">
        <v>0</v>
      </c>
      <c r="T64" s="9">
        <v>1200</v>
      </c>
      <c r="U64" s="10"/>
      <c r="V64" s="10"/>
      <c r="W64" s="10">
        <v>0</v>
      </c>
      <c r="X64" s="7">
        <v>3000</v>
      </c>
      <c r="Y64" s="7"/>
      <c r="Z64" s="7">
        <v>0</v>
      </c>
      <c r="AA64" s="10"/>
      <c r="AB64" s="7" t="s">
        <v>141</v>
      </c>
      <c r="AC64" s="7"/>
    </row>
    <row r="65" spans="1:29">
      <c r="A65" s="1">
        <v>10010012</v>
      </c>
      <c r="B65" s="8" t="s">
        <v>143</v>
      </c>
      <c r="C65" s="19" t="s">
        <v>473</v>
      </c>
      <c r="D65" s="1">
        <v>3</v>
      </c>
      <c r="E65" s="2">
        <v>1</v>
      </c>
      <c r="F65" s="7">
        <v>15</v>
      </c>
      <c r="G65" s="7" t="s">
        <v>139</v>
      </c>
      <c r="H65" s="7">
        <v>2</v>
      </c>
      <c r="I65" s="9" t="s">
        <v>140</v>
      </c>
      <c r="J65" s="9">
        <v>2</v>
      </c>
      <c r="K65" s="9" t="s">
        <v>84</v>
      </c>
      <c r="L65" s="9">
        <v>5</v>
      </c>
      <c r="M65" s="9">
        <v>0</v>
      </c>
      <c r="N65" s="3"/>
      <c r="O65" s="7"/>
      <c r="P65" s="7"/>
      <c r="Q65" s="7"/>
      <c r="R65" s="7"/>
      <c r="S65" s="7">
        <v>0</v>
      </c>
      <c r="T65" s="9">
        <f>MROUND(ROUND(T64*2.5,0)*(100+10%*P65)%,30)</f>
        <v>3000</v>
      </c>
      <c r="U65" s="10"/>
      <c r="V65" s="10"/>
      <c r="W65" s="10">
        <v>0</v>
      </c>
      <c r="X65" s="7">
        <v>10200</v>
      </c>
      <c r="Y65" s="7"/>
      <c r="Z65" s="7">
        <v>0</v>
      </c>
      <c r="AA65" s="10"/>
      <c r="AB65" s="7" t="s">
        <v>141</v>
      </c>
      <c r="AC65" s="7"/>
    </row>
    <row r="66" spans="1:29">
      <c r="A66" s="1">
        <v>10010012</v>
      </c>
      <c r="B66" s="8" t="s">
        <v>144</v>
      </c>
      <c r="C66" s="19" t="s">
        <v>473</v>
      </c>
      <c r="D66" s="1">
        <v>4</v>
      </c>
      <c r="E66" s="2">
        <v>1</v>
      </c>
      <c r="F66" s="7">
        <v>20</v>
      </c>
      <c r="G66" s="7" t="s">
        <v>139</v>
      </c>
      <c r="H66" s="7">
        <v>2</v>
      </c>
      <c r="I66" s="9" t="s">
        <v>231</v>
      </c>
      <c r="J66" s="9">
        <v>2</v>
      </c>
      <c r="K66" s="9" t="s">
        <v>103</v>
      </c>
      <c r="L66" s="9">
        <v>6</v>
      </c>
      <c r="M66" s="9">
        <v>0</v>
      </c>
      <c r="N66" s="3"/>
      <c r="O66" s="7"/>
      <c r="P66" s="7"/>
      <c r="Q66" s="7"/>
      <c r="R66" s="7"/>
      <c r="S66" s="7">
        <v>0</v>
      </c>
      <c r="T66" s="9">
        <f t="shared" ref="T66:T67" si="12">MROUND(ROUND(T65*2.5,0)*(100+10%*P66)%,30)</f>
        <v>7500</v>
      </c>
      <c r="U66" s="10"/>
      <c r="V66" s="10"/>
      <c r="W66" s="10">
        <v>0</v>
      </c>
      <c r="X66" s="7">
        <f>MROUND(ROUND(X65*2.5,0)*(100+10%*S66)%,30)</f>
        <v>25500</v>
      </c>
      <c r="Y66" s="7"/>
      <c r="Z66" s="7">
        <v>0</v>
      </c>
      <c r="AA66" s="10"/>
      <c r="AB66" s="7" t="s">
        <v>141</v>
      </c>
      <c r="AC66" s="7"/>
    </row>
    <row r="67" spans="1:29">
      <c r="A67" s="1">
        <v>10010012</v>
      </c>
      <c r="B67" s="8" t="s">
        <v>145</v>
      </c>
      <c r="C67" s="19" t="s">
        <v>473</v>
      </c>
      <c r="D67" s="1">
        <v>5</v>
      </c>
      <c r="E67" s="2">
        <v>1</v>
      </c>
      <c r="F67" s="7">
        <v>25</v>
      </c>
      <c r="G67" s="7" t="s">
        <v>139</v>
      </c>
      <c r="H67" s="7">
        <v>2</v>
      </c>
      <c r="I67" s="9" t="s">
        <v>140</v>
      </c>
      <c r="J67" s="9">
        <v>2</v>
      </c>
      <c r="K67" s="9" t="s">
        <v>122</v>
      </c>
      <c r="L67" s="9">
        <v>7</v>
      </c>
      <c r="M67" s="9">
        <v>0</v>
      </c>
      <c r="N67" s="3"/>
      <c r="O67" s="7"/>
      <c r="P67" s="7"/>
      <c r="Q67" s="7"/>
      <c r="R67" s="7"/>
      <c r="S67" s="7">
        <v>0</v>
      </c>
      <c r="T67" s="9">
        <f t="shared" si="12"/>
        <v>18750</v>
      </c>
      <c r="U67" s="10"/>
      <c r="V67" s="10"/>
      <c r="W67" s="10">
        <v>0</v>
      </c>
      <c r="X67" s="7">
        <f>MROUND(ROUND(X66*2.5,0)*(100+10%*S67)%,30)</f>
        <v>63750</v>
      </c>
      <c r="Y67" s="7"/>
      <c r="Z67" s="7">
        <v>0</v>
      </c>
      <c r="AA67" s="10"/>
      <c r="AB67" s="7" t="s">
        <v>141</v>
      </c>
      <c r="AC67" s="7"/>
    </row>
    <row r="68" spans="1:29">
      <c r="A68" s="1">
        <v>10010013</v>
      </c>
      <c r="B68" s="8" t="s">
        <v>232</v>
      </c>
      <c r="C68" s="19" t="s">
        <v>474</v>
      </c>
      <c r="D68" s="1">
        <v>1</v>
      </c>
      <c r="E68" s="2">
        <v>1</v>
      </c>
      <c r="F68" s="7">
        <v>12</v>
      </c>
      <c r="G68" s="7" t="s">
        <v>90</v>
      </c>
      <c r="H68" s="7">
        <v>2</v>
      </c>
      <c r="I68" s="9" t="s">
        <v>233</v>
      </c>
      <c r="J68" s="9">
        <v>2</v>
      </c>
      <c r="K68" s="9" t="s">
        <v>115</v>
      </c>
      <c r="L68" s="9">
        <v>3</v>
      </c>
      <c r="M68" s="9">
        <v>0</v>
      </c>
      <c r="N68" s="3"/>
      <c r="O68" s="7"/>
      <c r="P68" s="7"/>
      <c r="Q68" s="7"/>
      <c r="R68" s="7"/>
      <c r="S68" s="7">
        <v>0</v>
      </c>
      <c r="T68" s="9">
        <v>1100</v>
      </c>
      <c r="U68" s="10"/>
      <c r="V68" s="10"/>
      <c r="W68" s="10">
        <v>0</v>
      </c>
      <c r="X68" s="7">
        <v>600</v>
      </c>
      <c r="Y68" s="7"/>
      <c r="Z68" s="7">
        <v>0</v>
      </c>
      <c r="AA68" s="10"/>
      <c r="AB68" s="7" t="s">
        <v>234</v>
      </c>
      <c r="AC68" s="7"/>
    </row>
    <row r="69" spans="1:29">
      <c r="A69" s="1">
        <v>10010013</v>
      </c>
      <c r="B69" s="8" t="s">
        <v>235</v>
      </c>
      <c r="C69" s="19" t="s">
        <v>474</v>
      </c>
      <c r="D69" s="1">
        <v>2</v>
      </c>
      <c r="E69" s="2">
        <v>1</v>
      </c>
      <c r="F69" s="7">
        <v>16</v>
      </c>
      <c r="G69" s="7" t="s">
        <v>90</v>
      </c>
      <c r="H69" s="7">
        <v>2</v>
      </c>
      <c r="I69" s="9" t="s">
        <v>233</v>
      </c>
      <c r="J69" s="9">
        <v>2</v>
      </c>
      <c r="K69" s="9" t="s">
        <v>84</v>
      </c>
      <c r="L69" s="9">
        <v>5</v>
      </c>
      <c r="M69" s="9">
        <v>0</v>
      </c>
      <c r="N69" s="3"/>
      <c r="O69" s="7"/>
      <c r="P69" s="7"/>
      <c r="Q69" s="7"/>
      <c r="R69" s="7"/>
      <c r="S69" s="7">
        <v>0</v>
      </c>
      <c r="T69" s="9">
        <v>3350</v>
      </c>
      <c r="U69" s="10"/>
      <c r="V69" s="10"/>
      <c r="W69" s="10">
        <v>0</v>
      </c>
      <c r="X69" s="7">
        <v>8100</v>
      </c>
      <c r="Y69" s="7"/>
      <c r="Z69" s="7">
        <v>0</v>
      </c>
      <c r="AA69" s="10"/>
      <c r="AB69" s="7" t="s">
        <v>234</v>
      </c>
      <c r="AC69" s="7"/>
    </row>
    <row r="70" spans="1:29">
      <c r="A70" s="1">
        <v>10010013</v>
      </c>
      <c r="B70" s="8" t="s">
        <v>236</v>
      </c>
      <c r="C70" s="19" t="s">
        <v>474</v>
      </c>
      <c r="D70" s="1">
        <v>3</v>
      </c>
      <c r="E70" s="2">
        <v>1</v>
      </c>
      <c r="F70" s="7">
        <v>20</v>
      </c>
      <c r="G70" s="7" t="s">
        <v>90</v>
      </c>
      <c r="H70" s="7">
        <v>2</v>
      </c>
      <c r="I70" s="9" t="s">
        <v>233</v>
      </c>
      <c r="J70" s="9">
        <v>2</v>
      </c>
      <c r="K70" s="9" t="s">
        <v>86</v>
      </c>
      <c r="L70" s="9">
        <v>8</v>
      </c>
      <c r="M70" s="9">
        <v>0</v>
      </c>
      <c r="N70" s="3"/>
      <c r="O70" s="7"/>
      <c r="P70" s="7"/>
      <c r="Q70" s="7"/>
      <c r="R70" s="7"/>
      <c r="S70" s="7">
        <v>0</v>
      </c>
      <c r="T70" s="9">
        <f>MROUND(ROUND(T69*2.5,0)*(100+10%*P70)%,30)</f>
        <v>8370</v>
      </c>
      <c r="U70" s="10"/>
      <c r="V70" s="10"/>
      <c r="W70" s="10">
        <v>0</v>
      </c>
      <c r="X70" s="7">
        <v>13500</v>
      </c>
      <c r="Y70" s="7"/>
      <c r="Z70" s="7">
        <v>0</v>
      </c>
      <c r="AA70" s="10"/>
      <c r="AB70" s="7" t="s">
        <v>234</v>
      </c>
      <c r="AC70" s="7"/>
    </row>
    <row r="71" spans="1:29">
      <c r="A71" s="1">
        <v>10010013</v>
      </c>
      <c r="B71" s="8" t="s">
        <v>237</v>
      </c>
      <c r="C71" s="19" t="s">
        <v>474</v>
      </c>
      <c r="D71" s="1">
        <v>4</v>
      </c>
      <c r="E71" s="2">
        <v>1</v>
      </c>
      <c r="F71" s="7">
        <v>25</v>
      </c>
      <c r="G71" s="7" t="s">
        <v>90</v>
      </c>
      <c r="H71" s="7">
        <v>2</v>
      </c>
      <c r="I71" s="9" t="s">
        <v>233</v>
      </c>
      <c r="J71" s="9">
        <v>2</v>
      </c>
      <c r="K71" s="9" t="s">
        <v>127</v>
      </c>
      <c r="L71" s="9">
        <v>9</v>
      </c>
      <c r="M71" s="9">
        <v>0</v>
      </c>
      <c r="N71" s="3"/>
      <c r="O71" s="7"/>
      <c r="P71" s="7"/>
      <c r="Q71" s="7"/>
      <c r="R71" s="7"/>
      <c r="S71" s="7">
        <v>0</v>
      </c>
      <c r="T71" s="9">
        <f t="shared" ref="T71:T72" si="13">MROUND(ROUND(T70*2.5,0)*(100+10%*P71)%,30)</f>
        <v>20940</v>
      </c>
      <c r="U71" s="10"/>
      <c r="V71" s="10"/>
      <c r="W71" s="10">
        <v>0</v>
      </c>
      <c r="X71" s="7">
        <f>MROUND(ROUND(X70*2.5,0)*(100+10%*S71)%,30)</f>
        <v>33750</v>
      </c>
      <c r="Y71" s="7"/>
      <c r="Z71" s="7">
        <v>0</v>
      </c>
      <c r="AA71" s="10"/>
      <c r="AB71" s="7" t="s">
        <v>234</v>
      </c>
      <c r="AC71" s="7"/>
    </row>
    <row r="72" spans="1:29">
      <c r="A72" s="1">
        <v>10010013</v>
      </c>
      <c r="B72" s="8" t="s">
        <v>238</v>
      </c>
      <c r="C72" s="19" t="s">
        <v>474</v>
      </c>
      <c r="D72" s="1">
        <v>5</v>
      </c>
      <c r="E72" s="2">
        <v>1</v>
      </c>
      <c r="F72" s="7">
        <v>30</v>
      </c>
      <c r="G72" s="7" t="s">
        <v>90</v>
      </c>
      <c r="H72" s="7">
        <v>2</v>
      </c>
      <c r="I72" s="9" t="s">
        <v>233</v>
      </c>
      <c r="J72" s="9">
        <v>2</v>
      </c>
      <c r="K72" s="9" t="s">
        <v>132</v>
      </c>
      <c r="L72" s="9">
        <v>12</v>
      </c>
      <c r="M72" s="9">
        <v>0</v>
      </c>
      <c r="N72" s="3"/>
      <c r="O72" s="7"/>
      <c r="P72" s="7"/>
      <c r="Q72" s="7"/>
      <c r="R72" s="7"/>
      <c r="S72" s="7">
        <v>0</v>
      </c>
      <c r="T72" s="9">
        <f t="shared" si="13"/>
        <v>52350</v>
      </c>
      <c r="U72" s="10"/>
      <c r="V72" s="10"/>
      <c r="W72" s="10">
        <v>0</v>
      </c>
      <c r="X72" s="7">
        <f>MROUND(ROUND(X71*2.5,0)*(100+10%*S72)%,30)</f>
        <v>84390</v>
      </c>
      <c r="Y72" s="7"/>
      <c r="Z72" s="7">
        <v>0</v>
      </c>
      <c r="AA72" s="10"/>
      <c r="AB72" s="7" t="s">
        <v>234</v>
      </c>
      <c r="AC72" s="7"/>
    </row>
    <row r="73" spans="1:29">
      <c r="A73" s="1">
        <v>10010014</v>
      </c>
      <c r="B73" s="8" t="s">
        <v>146</v>
      </c>
      <c r="C73" s="19" t="s">
        <v>475</v>
      </c>
      <c r="D73" s="1">
        <v>1</v>
      </c>
      <c r="E73" s="2">
        <v>1</v>
      </c>
      <c r="F73" s="7">
        <v>5</v>
      </c>
      <c r="G73" s="7" t="s">
        <v>139</v>
      </c>
      <c r="H73" s="7">
        <v>2</v>
      </c>
      <c r="I73" s="9" t="s">
        <v>147</v>
      </c>
      <c r="J73" s="9">
        <v>2</v>
      </c>
      <c r="K73" s="9" t="s">
        <v>79</v>
      </c>
      <c r="L73" s="9">
        <v>2</v>
      </c>
      <c r="M73" s="9">
        <v>1</v>
      </c>
      <c r="N73" s="3"/>
      <c r="O73" s="7"/>
      <c r="P73" s="7"/>
      <c r="Q73" s="7"/>
      <c r="R73" s="7"/>
      <c r="S73" s="7">
        <v>0</v>
      </c>
      <c r="T73" s="9">
        <v>800</v>
      </c>
      <c r="U73" s="10"/>
      <c r="V73" s="10"/>
      <c r="W73" s="10">
        <v>0</v>
      </c>
      <c r="X73" s="7">
        <v>450</v>
      </c>
      <c r="Y73" s="7"/>
      <c r="Z73" s="7">
        <v>0</v>
      </c>
      <c r="AA73" s="10"/>
      <c r="AB73" s="7" t="s">
        <v>148</v>
      </c>
      <c r="AC73" s="7"/>
    </row>
    <row r="74" spans="1:29">
      <c r="A74" s="1">
        <v>10010014</v>
      </c>
      <c r="B74" s="8" t="s">
        <v>149</v>
      </c>
      <c r="C74" s="19" t="s">
        <v>475</v>
      </c>
      <c r="D74" s="1">
        <v>2</v>
      </c>
      <c r="E74" s="2">
        <v>1</v>
      </c>
      <c r="F74" s="7">
        <v>8</v>
      </c>
      <c r="G74" s="7" t="s">
        <v>139</v>
      </c>
      <c r="H74" s="7">
        <v>2</v>
      </c>
      <c r="I74" s="9" t="s">
        <v>239</v>
      </c>
      <c r="J74" s="9">
        <v>2</v>
      </c>
      <c r="K74" s="9" t="s">
        <v>115</v>
      </c>
      <c r="L74" s="9">
        <v>3</v>
      </c>
      <c r="M74" s="9">
        <v>1</v>
      </c>
      <c r="N74" s="3"/>
      <c r="O74" s="7"/>
      <c r="P74" s="7"/>
      <c r="Q74" s="7"/>
      <c r="R74" s="7"/>
      <c r="S74" s="7">
        <v>0</v>
      </c>
      <c r="T74" s="9">
        <v>1250</v>
      </c>
      <c r="U74" s="10"/>
      <c r="V74" s="10"/>
      <c r="W74" s="10">
        <v>0</v>
      </c>
      <c r="X74" s="7">
        <v>1200</v>
      </c>
      <c r="Y74" s="7"/>
      <c r="Z74" s="7">
        <v>0</v>
      </c>
      <c r="AA74" s="10"/>
      <c r="AB74" s="7" t="s">
        <v>148</v>
      </c>
      <c r="AC74" s="7"/>
    </row>
    <row r="75" spans="1:29">
      <c r="A75" s="1">
        <v>10010014</v>
      </c>
      <c r="B75" s="8" t="s">
        <v>150</v>
      </c>
      <c r="C75" s="19" t="s">
        <v>475</v>
      </c>
      <c r="D75" s="1">
        <v>3</v>
      </c>
      <c r="E75" s="2">
        <v>1</v>
      </c>
      <c r="F75" s="7">
        <v>11</v>
      </c>
      <c r="G75" s="7" t="s">
        <v>139</v>
      </c>
      <c r="H75" s="7">
        <v>2</v>
      </c>
      <c r="I75" s="9" t="s">
        <v>147</v>
      </c>
      <c r="J75" s="9">
        <v>2</v>
      </c>
      <c r="K75" s="9" t="s">
        <v>82</v>
      </c>
      <c r="L75" s="9">
        <v>4</v>
      </c>
      <c r="M75" s="9">
        <v>1</v>
      </c>
      <c r="N75" s="3"/>
      <c r="O75" s="7"/>
      <c r="P75" s="7"/>
      <c r="Q75" s="7"/>
      <c r="R75" s="7"/>
      <c r="S75" s="7">
        <v>0</v>
      </c>
      <c r="T75" s="9">
        <f>MROUND(ROUND(T74*2.1,0)*(100+10%*P75)%,30)</f>
        <v>2640</v>
      </c>
      <c r="U75" s="10"/>
      <c r="V75" s="10"/>
      <c r="W75" s="10">
        <v>0</v>
      </c>
      <c r="X75" s="7">
        <v>2100</v>
      </c>
      <c r="Y75" s="7"/>
      <c r="Z75" s="7">
        <v>0</v>
      </c>
      <c r="AA75" s="10"/>
      <c r="AB75" s="7" t="s">
        <v>148</v>
      </c>
      <c r="AC75" s="7"/>
    </row>
    <row r="76" spans="1:29">
      <c r="A76" s="1">
        <v>10010014</v>
      </c>
      <c r="B76" s="8" t="s">
        <v>151</v>
      </c>
      <c r="C76" s="19" t="s">
        <v>475</v>
      </c>
      <c r="D76" s="1">
        <v>4</v>
      </c>
      <c r="E76" s="2">
        <v>1</v>
      </c>
      <c r="F76" s="7">
        <v>15</v>
      </c>
      <c r="G76" s="7" t="s">
        <v>139</v>
      </c>
      <c r="H76" s="7">
        <v>2</v>
      </c>
      <c r="I76" s="9" t="s">
        <v>147</v>
      </c>
      <c r="J76" s="9">
        <v>2</v>
      </c>
      <c r="K76" s="9" t="s">
        <v>103</v>
      </c>
      <c r="L76" s="9">
        <v>6</v>
      </c>
      <c r="M76" s="9">
        <v>1</v>
      </c>
      <c r="N76" s="3"/>
      <c r="O76" s="7"/>
      <c r="P76" s="7"/>
      <c r="Q76" s="7"/>
      <c r="R76" s="7"/>
      <c r="S76" s="7">
        <v>0</v>
      </c>
      <c r="T76" s="9">
        <f>MROUND(ROUND(T75*2.3,0)*(100+10%*P76)%,30)</f>
        <v>6060</v>
      </c>
      <c r="U76" s="10"/>
      <c r="V76" s="10"/>
      <c r="W76" s="10">
        <v>0</v>
      </c>
      <c r="X76" s="7">
        <f>MROUND(ROUND(X75*2.1,0)*(100+10%*S76)%,30)</f>
        <v>4410</v>
      </c>
      <c r="Y76" s="7"/>
      <c r="Z76" s="7">
        <v>0</v>
      </c>
      <c r="AA76" s="10"/>
      <c r="AB76" s="7" t="s">
        <v>148</v>
      </c>
      <c r="AC76" s="7"/>
    </row>
    <row r="77" spans="1:29">
      <c r="A77" s="1">
        <v>10010014</v>
      </c>
      <c r="B77" s="8" t="s">
        <v>152</v>
      </c>
      <c r="C77" s="19" t="s">
        <v>475</v>
      </c>
      <c r="D77" s="1">
        <v>5</v>
      </c>
      <c r="E77" s="2">
        <v>1</v>
      </c>
      <c r="F77" s="7">
        <v>20</v>
      </c>
      <c r="G77" s="7" t="s">
        <v>139</v>
      </c>
      <c r="H77" s="7">
        <v>2</v>
      </c>
      <c r="I77" s="9" t="s">
        <v>147</v>
      </c>
      <c r="J77" s="9">
        <v>2</v>
      </c>
      <c r="K77" s="9" t="s">
        <v>122</v>
      </c>
      <c r="L77" s="9">
        <v>7</v>
      </c>
      <c r="M77" s="9">
        <v>1</v>
      </c>
      <c r="N77" s="3"/>
      <c r="O77" s="7"/>
      <c r="P77" s="7"/>
      <c r="Q77" s="7"/>
      <c r="R77" s="7"/>
      <c r="S77" s="7">
        <v>0</v>
      </c>
      <c r="T77" s="9">
        <f t="shared" ref="T77:T80" si="14">MROUND(ROUND(T76*2.3,0)*(100+10%*P77)%,30)</f>
        <v>13950</v>
      </c>
      <c r="U77" s="10"/>
      <c r="V77" s="10"/>
      <c r="W77" s="10">
        <v>0</v>
      </c>
      <c r="X77" s="7">
        <f>MROUND(ROUND(X76*2.3,0)*(100+10%*S77)%,30)</f>
        <v>10140</v>
      </c>
      <c r="Y77" s="7"/>
      <c r="Z77" s="7">
        <v>0</v>
      </c>
      <c r="AA77" s="10"/>
      <c r="AB77" s="7" t="s">
        <v>148</v>
      </c>
      <c r="AC77" s="7"/>
    </row>
    <row r="78" spans="1:29">
      <c r="A78" s="1">
        <v>10010014</v>
      </c>
      <c r="B78" s="8" t="s">
        <v>153</v>
      </c>
      <c r="C78" s="19" t="s">
        <v>475</v>
      </c>
      <c r="D78" s="1">
        <v>6</v>
      </c>
      <c r="E78" s="2">
        <v>1</v>
      </c>
      <c r="F78" s="7">
        <v>24</v>
      </c>
      <c r="G78" s="7" t="s">
        <v>139</v>
      </c>
      <c r="H78" s="7">
        <v>2</v>
      </c>
      <c r="I78" s="9" t="s">
        <v>147</v>
      </c>
      <c r="J78" s="9">
        <v>2</v>
      </c>
      <c r="K78" s="9" t="s">
        <v>127</v>
      </c>
      <c r="L78" s="9">
        <v>9</v>
      </c>
      <c r="M78" s="9">
        <v>1</v>
      </c>
      <c r="N78" s="3"/>
      <c r="O78" s="7"/>
      <c r="P78" s="7"/>
      <c r="Q78" s="7"/>
      <c r="R78" s="7"/>
      <c r="S78" s="7">
        <v>0</v>
      </c>
      <c r="T78" s="9">
        <f t="shared" si="14"/>
        <v>32100</v>
      </c>
      <c r="U78" s="10"/>
      <c r="V78" s="10"/>
      <c r="W78" s="10">
        <v>0</v>
      </c>
      <c r="X78" s="7">
        <f>MROUND(ROUND(X77*2.3,0)*(100+10%*S78)%,30)</f>
        <v>23310</v>
      </c>
      <c r="Y78" s="7"/>
      <c r="Z78" s="7">
        <v>0</v>
      </c>
      <c r="AA78" s="10"/>
      <c r="AB78" s="7" t="s">
        <v>148</v>
      </c>
      <c r="AC78" s="7"/>
    </row>
    <row r="79" spans="1:29">
      <c r="A79" s="1">
        <v>10010014</v>
      </c>
      <c r="B79" s="8" t="s">
        <v>154</v>
      </c>
      <c r="C79" s="19" t="s">
        <v>475</v>
      </c>
      <c r="D79" s="1">
        <v>7</v>
      </c>
      <c r="E79" s="2">
        <v>1</v>
      </c>
      <c r="F79" s="7">
        <v>28</v>
      </c>
      <c r="G79" s="7" t="s">
        <v>139</v>
      </c>
      <c r="H79" s="7">
        <v>2</v>
      </c>
      <c r="I79" s="9" t="s">
        <v>147</v>
      </c>
      <c r="J79" s="9">
        <v>2</v>
      </c>
      <c r="K79" s="9" t="s">
        <v>106</v>
      </c>
      <c r="L79" s="9">
        <v>11</v>
      </c>
      <c r="M79" s="9">
        <v>1</v>
      </c>
      <c r="N79" s="3"/>
      <c r="O79" s="7"/>
      <c r="P79" s="7"/>
      <c r="Q79" s="7"/>
      <c r="R79" s="7"/>
      <c r="S79" s="7">
        <v>0</v>
      </c>
      <c r="T79" s="9">
        <f t="shared" si="14"/>
        <v>73830</v>
      </c>
      <c r="U79" s="10"/>
      <c r="V79" s="10"/>
      <c r="W79" s="10">
        <v>0</v>
      </c>
      <c r="X79" s="7">
        <f>MROUND(ROUND(X78*2.3,0)*(100+10%*S79)%,30)</f>
        <v>53610</v>
      </c>
      <c r="Y79" s="7"/>
      <c r="Z79" s="7">
        <v>0</v>
      </c>
      <c r="AA79" s="10"/>
      <c r="AB79" s="7" t="s">
        <v>148</v>
      </c>
      <c r="AC79" s="7"/>
    </row>
    <row r="80" spans="1:29">
      <c r="A80" s="1">
        <v>10010014</v>
      </c>
      <c r="B80" s="8" t="s">
        <v>155</v>
      </c>
      <c r="C80" s="19" t="s">
        <v>475</v>
      </c>
      <c r="D80" s="1">
        <v>8</v>
      </c>
      <c r="E80" s="2">
        <v>1</v>
      </c>
      <c r="F80" s="7">
        <v>33</v>
      </c>
      <c r="G80" s="7" t="s">
        <v>139</v>
      </c>
      <c r="H80" s="7">
        <v>2</v>
      </c>
      <c r="I80" s="9" t="s">
        <v>147</v>
      </c>
      <c r="J80" s="9">
        <v>2</v>
      </c>
      <c r="K80" s="9" t="s">
        <v>156</v>
      </c>
      <c r="L80" s="9">
        <v>13</v>
      </c>
      <c r="M80" s="9">
        <v>1</v>
      </c>
      <c r="N80" s="3"/>
      <c r="O80" s="7"/>
      <c r="P80" s="7"/>
      <c r="Q80" s="7"/>
      <c r="R80" s="7"/>
      <c r="S80" s="7">
        <v>0</v>
      </c>
      <c r="T80" s="9">
        <f t="shared" si="14"/>
        <v>169800</v>
      </c>
      <c r="U80" s="10"/>
      <c r="V80" s="10"/>
      <c r="W80" s="10">
        <v>0</v>
      </c>
      <c r="X80" s="7">
        <f>MROUND(ROUND(X79*2.3,0)*(100+10%*S80)%,30)</f>
        <v>123300</v>
      </c>
      <c r="Y80" s="7"/>
      <c r="Z80" s="7">
        <v>0</v>
      </c>
      <c r="AA80" s="10"/>
      <c r="AB80" s="7" t="s">
        <v>148</v>
      </c>
      <c r="AC80" s="7"/>
    </row>
    <row r="81" spans="1:29">
      <c r="A81" s="1">
        <v>10010015</v>
      </c>
      <c r="B81" s="8" t="s">
        <v>240</v>
      </c>
      <c r="C81" s="19" t="s">
        <v>476</v>
      </c>
      <c r="D81" s="1">
        <v>1</v>
      </c>
      <c r="E81" s="2">
        <v>1</v>
      </c>
      <c r="F81" s="7">
        <v>5</v>
      </c>
      <c r="G81" s="7" t="s">
        <v>90</v>
      </c>
      <c r="H81" s="7">
        <v>2</v>
      </c>
      <c r="I81" s="9" t="s">
        <v>241</v>
      </c>
      <c r="J81" s="9">
        <v>2</v>
      </c>
      <c r="K81" s="9" t="s">
        <v>115</v>
      </c>
      <c r="L81" s="9">
        <v>3</v>
      </c>
      <c r="M81" s="9">
        <v>0</v>
      </c>
      <c r="N81" s="3"/>
      <c r="O81" s="7"/>
      <c r="P81" s="7"/>
      <c r="Q81" s="7"/>
      <c r="R81" s="7"/>
      <c r="S81" s="7">
        <v>0</v>
      </c>
      <c r="T81" s="9">
        <v>1080</v>
      </c>
      <c r="U81" s="10"/>
      <c r="V81" s="10"/>
      <c r="W81" s="10">
        <v>0</v>
      </c>
      <c r="X81" s="7">
        <v>900</v>
      </c>
      <c r="Y81" s="7"/>
      <c r="Z81" s="7">
        <v>0</v>
      </c>
      <c r="AA81" s="10"/>
      <c r="AB81" s="7" t="s">
        <v>242</v>
      </c>
      <c r="AC81" s="7"/>
    </row>
    <row r="82" spans="1:29">
      <c r="A82" s="1">
        <v>10010015</v>
      </c>
      <c r="B82" s="8" t="s">
        <v>243</v>
      </c>
      <c r="C82" s="19" t="s">
        <v>476</v>
      </c>
      <c r="D82" s="1">
        <v>2</v>
      </c>
      <c r="E82" s="2">
        <v>1</v>
      </c>
      <c r="F82" s="7">
        <v>10</v>
      </c>
      <c r="G82" s="7" t="s">
        <v>90</v>
      </c>
      <c r="H82" s="7">
        <v>2</v>
      </c>
      <c r="I82" s="9" t="s">
        <v>241</v>
      </c>
      <c r="J82" s="9">
        <v>2</v>
      </c>
      <c r="K82" s="9" t="s">
        <v>82</v>
      </c>
      <c r="L82" s="9">
        <v>4</v>
      </c>
      <c r="M82" s="9">
        <v>0</v>
      </c>
      <c r="N82" s="3"/>
      <c r="O82" s="7"/>
      <c r="P82" s="7"/>
      <c r="Q82" s="7"/>
      <c r="R82" s="7"/>
      <c r="S82" s="7">
        <v>0</v>
      </c>
      <c r="T82" s="9">
        <v>3600</v>
      </c>
      <c r="U82" s="10"/>
      <c r="V82" s="10"/>
      <c r="W82" s="10">
        <v>0</v>
      </c>
      <c r="X82" s="7">
        <v>2400</v>
      </c>
      <c r="Y82" s="7"/>
      <c r="Z82" s="7">
        <v>0</v>
      </c>
      <c r="AA82" s="10"/>
      <c r="AB82" s="7" t="s">
        <v>242</v>
      </c>
      <c r="AC82" s="7"/>
    </row>
    <row r="83" spans="1:29">
      <c r="A83" s="1">
        <v>10010015</v>
      </c>
      <c r="B83" s="8" t="s">
        <v>244</v>
      </c>
      <c r="C83" s="19" t="s">
        <v>476</v>
      </c>
      <c r="D83" s="1">
        <v>3</v>
      </c>
      <c r="E83" s="2">
        <v>1</v>
      </c>
      <c r="F83" s="7">
        <v>15</v>
      </c>
      <c r="G83" s="7" t="s">
        <v>90</v>
      </c>
      <c r="H83" s="7">
        <v>2</v>
      </c>
      <c r="I83" s="9" t="s">
        <v>241</v>
      </c>
      <c r="J83" s="9">
        <v>2</v>
      </c>
      <c r="K83" s="9" t="s">
        <v>103</v>
      </c>
      <c r="L83" s="9">
        <v>6</v>
      </c>
      <c r="M83" s="9">
        <v>0</v>
      </c>
      <c r="N83" s="3"/>
      <c r="O83" s="7"/>
      <c r="P83" s="7"/>
      <c r="Q83" s="7"/>
      <c r="R83" s="7"/>
      <c r="S83" s="7">
        <v>0</v>
      </c>
      <c r="T83" s="9">
        <v>7800</v>
      </c>
      <c r="U83" s="10"/>
      <c r="V83" s="10"/>
      <c r="W83" s="10">
        <v>0</v>
      </c>
      <c r="X83" s="7">
        <v>6000</v>
      </c>
      <c r="Y83" s="7"/>
      <c r="Z83" s="7">
        <v>0</v>
      </c>
      <c r="AA83" s="10"/>
      <c r="AB83" s="7" t="s">
        <v>242</v>
      </c>
      <c r="AC83" s="7"/>
    </row>
    <row r="84" spans="1:29">
      <c r="A84" s="1">
        <v>10010015</v>
      </c>
      <c r="B84" s="8" t="s">
        <v>245</v>
      </c>
      <c r="C84" s="19" t="s">
        <v>476</v>
      </c>
      <c r="D84" s="1">
        <v>4</v>
      </c>
      <c r="E84" s="2">
        <v>1</v>
      </c>
      <c r="F84" s="7">
        <v>20</v>
      </c>
      <c r="G84" s="7" t="s">
        <v>90</v>
      </c>
      <c r="H84" s="7">
        <v>2</v>
      </c>
      <c r="I84" s="9" t="s">
        <v>241</v>
      </c>
      <c r="J84" s="9">
        <v>2</v>
      </c>
      <c r="K84" s="9" t="s">
        <v>127</v>
      </c>
      <c r="L84" s="9">
        <v>9</v>
      </c>
      <c r="M84" s="9">
        <v>0</v>
      </c>
      <c r="N84" s="3"/>
      <c r="O84" s="7"/>
      <c r="P84" s="7"/>
      <c r="Q84" s="7"/>
      <c r="R84" s="7"/>
      <c r="S84" s="7">
        <v>0</v>
      </c>
      <c r="T84" s="9">
        <f>MROUND(ROUND(T83*2.8,0)*(100+10%*P84)%,30)</f>
        <v>21840</v>
      </c>
      <c r="U84" s="10"/>
      <c r="V84" s="10"/>
      <c r="W84" s="10">
        <v>0</v>
      </c>
      <c r="X84" s="7">
        <v>18000</v>
      </c>
      <c r="Y84" s="7"/>
      <c r="Z84" s="7">
        <v>0</v>
      </c>
      <c r="AA84" s="10"/>
      <c r="AB84" s="7" t="s">
        <v>242</v>
      </c>
      <c r="AC84" s="7"/>
    </row>
    <row r="85" spans="1:29">
      <c r="A85" s="1">
        <v>10010015</v>
      </c>
      <c r="B85" s="8" t="s">
        <v>246</v>
      </c>
      <c r="C85" s="19" t="s">
        <v>476</v>
      </c>
      <c r="D85" s="1">
        <v>5</v>
      </c>
      <c r="E85" s="2">
        <v>1</v>
      </c>
      <c r="F85" s="7">
        <v>25</v>
      </c>
      <c r="G85" s="7" t="s">
        <v>90</v>
      </c>
      <c r="H85" s="7">
        <v>2</v>
      </c>
      <c r="I85" s="9" t="s">
        <v>241</v>
      </c>
      <c r="J85" s="9">
        <v>2</v>
      </c>
      <c r="K85" s="9" t="s">
        <v>106</v>
      </c>
      <c r="L85" s="9">
        <v>11</v>
      </c>
      <c r="M85" s="9">
        <v>0</v>
      </c>
      <c r="N85" s="3"/>
      <c r="O85" s="7"/>
      <c r="P85" s="7"/>
      <c r="Q85" s="7"/>
      <c r="R85" s="7"/>
      <c r="S85" s="7">
        <v>0</v>
      </c>
      <c r="T85" s="9">
        <f>MROUND(ROUND(T84*2.8,0)*(100+10%*P85)%,30)</f>
        <v>61140</v>
      </c>
      <c r="U85" s="10"/>
      <c r="V85" s="10"/>
      <c r="W85" s="10">
        <v>0</v>
      </c>
      <c r="X85" s="7">
        <f>MROUND(ROUND(X84*2.8,0)*(100+10%*S85)%,30)</f>
        <v>50400</v>
      </c>
      <c r="Y85" s="7"/>
      <c r="Z85" s="7">
        <v>0</v>
      </c>
      <c r="AA85" s="10"/>
      <c r="AB85" s="7" t="s">
        <v>242</v>
      </c>
      <c r="AC85" s="7"/>
    </row>
    <row r="86" spans="1:29">
      <c r="A86" s="1">
        <v>10010016</v>
      </c>
      <c r="B86" s="8" t="s">
        <v>157</v>
      </c>
      <c r="C86" s="19" t="s">
        <v>477</v>
      </c>
      <c r="D86" s="1">
        <v>1</v>
      </c>
      <c r="E86" s="2">
        <v>1</v>
      </c>
      <c r="F86" s="7">
        <v>6</v>
      </c>
      <c r="G86" s="7" t="s">
        <v>90</v>
      </c>
      <c r="H86" s="7">
        <v>2</v>
      </c>
      <c r="I86" s="9" t="s">
        <v>158</v>
      </c>
      <c r="J86" s="9">
        <v>2</v>
      </c>
      <c r="K86" s="9" t="s">
        <v>115</v>
      </c>
      <c r="L86" s="9">
        <v>3</v>
      </c>
      <c r="M86" s="9">
        <v>0</v>
      </c>
      <c r="N86" s="3"/>
      <c r="O86" s="7"/>
      <c r="P86" s="7"/>
      <c r="Q86" s="7"/>
      <c r="R86" s="7"/>
      <c r="S86" s="7">
        <v>0</v>
      </c>
      <c r="T86" s="9">
        <v>1000</v>
      </c>
      <c r="U86" s="10"/>
      <c r="V86" s="10"/>
      <c r="W86" s="10">
        <v>0</v>
      </c>
      <c r="X86" s="7">
        <v>840</v>
      </c>
      <c r="Y86" s="7"/>
      <c r="Z86" s="7">
        <v>0</v>
      </c>
      <c r="AA86" s="10"/>
      <c r="AB86" s="7" t="s">
        <v>159</v>
      </c>
      <c r="AC86" s="7"/>
    </row>
    <row r="87" spans="1:29">
      <c r="A87" s="1">
        <v>10010016</v>
      </c>
      <c r="B87" s="8" t="s">
        <v>160</v>
      </c>
      <c r="C87" s="19" t="s">
        <v>477</v>
      </c>
      <c r="D87" s="1">
        <v>2</v>
      </c>
      <c r="E87" s="2">
        <v>1</v>
      </c>
      <c r="F87" s="7">
        <v>10</v>
      </c>
      <c r="G87" s="7" t="s">
        <v>90</v>
      </c>
      <c r="H87" s="7">
        <v>2</v>
      </c>
      <c r="I87" s="9" t="s">
        <v>158</v>
      </c>
      <c r="J87" s="9">
        <v>2</v>
      </c>
      <c r="K87" s="9" t="s">
        <v>84</v>
      </c>
      <c r="L87" s="9">
        <v>5</v>
      </c>
      <c r="M87" s="9">
        <v>0</v>
      </c>
      <c r="N87" s="3"/>
      <c r="O87" s="7"/>
      <c r="P87" s="7"/>
      <c r="Q87" s="7"/>
      <c r="R87" s="7"/>
      <c r="S87" s="7">
        <v>0</v>
      </c>
      <c r="T87" s="9">
        <v>3150</v>
      </c>
      <c r="U87" s="10"/>
      <c r="V87" s="10"/>
      <c r="W87" s="10">
        <v>0</v>
      </c>
      <c r="X87" s="7">
        <v>3000</v>
      </c>
      <c r="Y87" s="7"/>
      <c r="Z87" s="7">
        <v>0</v>
      </c>
      <c r="AA87" s="10"/>
      <c r="AB87" s="7" t="s">
        <v>159</v>
      </c>
      <c r="AC87" s="7"/>
    </row>
    <row r="88" spans="1:29">
      <c r="A88" s="1">
        <v>10010016</v>
      </c>
      <c r="B88" s="8" t="s">
        <v>161</v>
      </c>
      <c r="C88" s="19" t="s">
        <v>477</v>
      </c>
      <c r="D88" s="1">
        <v>3</v>
      </c>
      <c r="E88" s="2">
        <v>1</v>
      </c>
      <c r="F88" s="7">
        <v>14</v>
      </c>
      <c r="G88" s="7" t="s">
        <v>90</v>
      </c>
      <c r="H88" s="7">
        <v>2</v>
      </c>
      <c r="I88" s="9" t="s">
        <v>158</v>
      </c>
      <c r="J88" s="9">
        <v>2</v>
      </c>
      <c r="K88" s="9" t="s">
        <v>122</v>
      </c>
      <c r="L88" s="9">
        <v>7</v>
      </c>
      <c r="M88" s="9">
        <v>0</v>
      </c>
      <c r="N88" s="3"/>
      <c r="O88" s="7"/>
      <c r="P88" s="7"/>
      <c r="Q88" s="7"/>
      <c r="R88" s="7"/>
      <c r="S88" s="7">
        <v>0</v>
      </c>
      <c r="T88" s="9">
        <f>MROUND(ROUND(T87*3.9,0)*(100+10%*P88)%,30)</f>
        <v>12300</v>
      </c>
      <c r="U88" s="10"/>
      <c r="V88" s="10"/>
      <c r="W88" s="10">
        <v>0</v>
      </c>
      <c r="X88" s="7">
        <v>9600</v>
      </c>
      <c r="Y88" s="7"/>
      <c r="Z88" s="7">
        <v>0</v>
      </c>
      <c r="AA88" s="10"/>
      <c r="AB88" s="7" t="s">
        <v>159</v>
      </c>
      <c r="AC88" s="7"/>
    </row>
    <row r="89" spans="1:29">
      <c r="A89" s="1">
        <v>10010016</v>
      </c>
      <c r="B89" s="8" t="s">
        <v>162</v>
      </c>
      <c r="C89" s="19" t="s">
        <v>477</v>
      </c>
      <c r="D89" s="1">
        <v>4</v>
      </c>
      <c r="E89" s="2">
        <v>1</v>
      </c>
      <c r="F89" s="7">
        <v>18</v>
      </c>
      <c r="G89" s="7" t="s">
        <v>90</v>
      </c>
      <c r="H89" s="7">
        <v>2</v>
      </c>
      <c r="I89" s="9" t="s">
        <v>158</v>
      </c>
      <c r="J89" s="9">
        <v>2</v>
      </c>
      <c r="K89" s="9" t="s">
        <v>88</v>
      </c>
      <c r="L89" s="9">
        <v>10</v>
      </c>
      <c r="M89" s="9">
        <v>0</v>
      </c>
      <c r="N89" s="3"/>
      <c r="O89" s="7"/>
      <c r="P89" s="7"/>
      <c r="Q89" s="7"/>
      <c r="R89" s="7"/>
      <c r="S89" s="7">
        <v>0</v>
      </c>
      <c r="T89" s="9">
        <f>MROUND(ROUND(T88*3.9,0)*(100+10%*P89)%,30)</f>
        <v>47970</v>
      </c>
      <c r="U89" s="10"/>
      <c r="V89" s="10"/>
      <c r="W89" s="10">
        <v>0</v>
      </c>
      <c r="X89" s="7">
        <f>MROUND(ROUND(X88*3.9,0)*(100+10%*S89)%,30)</f>
        <v>37440</v>
      </c>
      <c r="Y89" s="7"/>
      <c r="Z89" s="7">
        <v>0</v>
      </c>
      <c r="AA89" s="10"/>
      <c r="AB89" s="7" t="s">
        <v>159</v>
      </c>
      <c r="AC89" s="7"/>
    </row>
    <row r="90" spans="1:29">
      <c r="A90" s="1">
        <v>10010016</v>
      </c>
      <c r="B90" s="8" t="s">
        <v>163</v>
      </c>
      <c r="C90" s="19" t="s">
        <v>477</v>
      </c>
      <c r="D90" s="1">
        <v>5</v>
      </c>
      <c r="E90" s="2">
        <v>1</v>
      </c>
      <c r="F90" s="7">
        <v>23</v>
      </c>
      <c r="G90" s="7" t="s">
        <v>90</v>
      </c>
      <c r="H90" s="7">
        <v>2</v>
      </c>
      <c r="I90" s="9" t="s">
        <v>158</v>
      </c>
      <c r="J90" s="9">
        <v>2</v>
      </c>
      <c r="K90" s="9" t="s">
        <v>156</v>
      </c>
      <c r="L90" s="9">
        <v>13</v>
      </c>
      <c r="M90" s="9">
        <v>0</v>
      </c>
      <c r="N90" s="3"/>
      <c r="O90" s="7"/>
      <c r="P90" s="7"/>
      <c r="Q90" s="7"/>
      <c r="R90" s="7"/>
      <c r="S90" s="7">
        <v>0</v>
      </c>
      <c r="T90" s="9">
        <f>MROUND(ROUND(T89*3.2,0)*(100+10%*P90)%,30)</f>
        <v>153510</v>
      </c>
      <c r="U90" s="10"/>
      <c r="V90" s="10"/>
      <c r="W90" s="10">
        <v>0</v>
      </c>
      <c r="X90" s="7">
        <f>MROUND(ROUND(X89*3.9,0)*(100+10%*S90)%,30)</f>
        <v>146010</v>
      </c>
      <c r="Y90" s="7"/>
      <c r="Z90" s="7">
        <v>0</v>
      </c>
      <c r="AA90" s="10"/>
      <c r="AB90" s="7" t="s">
        <v>159</v>
      </c>
      <c r="AC90" s="7"/>
    </row>
    <row r="91" spans="1:29">
      <c r="A91" s="1">
        <v>10010017</v>
      </c>
      <c r="B91" s="8" t="s">
        <v>247</v>
      </c>
      <c r="C91" s="19" t="s">
        <v>478</v>
      </c>
      <c r="D91" s="1">
        <v>1</v>
      </c>
      <c r="E91" s="2">
        <v>1</v>
      </c>
      <c r="F91" s="7">
        <v>5</v>
      </c>
      <c r="G91" s="7" t="s">
        <v>90</v>
      </c>
      <c r="H91" s="7">
        <v>2</v>
      </c>
      <c r="I91" s="9" t="s">
        <v>248</v>
      </c>
      <c r="J91" s="9">
        <v>2</v>
      </c>
      <c r="K91" s="9" t="s">
        <v>79</v>
      </c>
      <c r="L91" s="9">
        <v>2</v>
      </c>
      <c r="M91" s="9">
        <v>0</v>
      </c>
      <c r="N91" s="3"/>
      <c r="O91" s="7"/>
      <c r="P91" s="7"/>
      <c r="Q91" s="7"/>
      <c r="R91" s="7"/>
      <c r="S91" s="7">
        <v>0</v>
      </c>
      <c r="T91" s="9">
        <v>780</v>
      </c>
      <c r="U91" s="10"/>
      <c r="V91" s="10"/>
      <c r="W91" s="10">
        <v>0</v>
      </c>
      <c r="X91" s="7">
        <v>300</v>
      </c>
      <c r="Y91" s="7"/>
      <c r="Z91" s="7">
        <v>0</v>
      </c>
      <c r="AA91" s="10"/>
      <c r="AB91" s="7" t="s">
        <v>249</v>
      </c>
      <c r="AC91" s="7"/>
    </row>
    <row r="92" spans="1:29">
      <c r="A92" s="1">
        <v>10010017</v>
      </c>
      <c r="B92" s="8" t="s">
        <v>250</v>
      </c>
      <c r="C92" s="19" t="s">
        <v>478</v>
      </c>
      <c r="D92" s="1">
        <v>2</v>
      </c>
      <c r="E92" s="2">
        <v>1</v>
      </c>
      <c r="F92" s="7">
        <v>11</v>
      </c>
      <c r="G92" s="7" t="s">
        <v>90</v>
      </c>
      <c r="H92" s="7">
        <v>2</v>
      </c>
      <c r="I92" s="9" t="s">
        <v>251</v>
      </c>
      <c r="J92" s="9">
        <v>2</v>
      </c>
      <c r="K92" s="9" t="s">
        <v>82</v>
      </c>
      <c r="L92" s="9">
        <v>4</v>
      </c>
      <c r="M92" s="9">
        <v>0</v>
      </c>
      <c r="N92" s="3"/>
      <c r="O92" s="7"/>
      <c r="P92" s="7"/>
      <c r="Q92" s="7"/>
      <c r="R92" s="7"/>
      <c r="S92" s="7">
        <v>0</v>
      </c>
      <c r="T92" s="9">
        <v>2600</v>
      </c>
      <c r="U92" s="10"/>
      <c r="V92" s="10"/>
      <c r="W92" s="10">
        <v>0</v>
      </c>
      <c r="X92" s="7">
        <v>2400</v>
      </c>
      <c r="Y92" s="7"/>
      <c r="Z92" s="7">
        <v>0</v>
      </c>
      <c r="AA92" s="10"/>
      <c r="AB92" s="7" t="s">
        <v>249</v>
      </c>
      <c r="AC92" s="7"/>
    </row>
    <row r="93" spans="1:29">
      <c r="A93" s="1">
        <v>10010017</v>
      </c>
      <c r="B93" s="8" t="s">
        <v>252</v>
      </c>
      <c r="C93" s="19" t="s">
        <v>478</v>
      </c>
      <c r="D93" s="1">
        <v>3</v>
      </c>
      <c r="E93" s="2">
        <v>1</v>
      </c>
      <c r="F93" s="7">
        <v>15</v>
      </c>
      <c r="G93" s="7" t="s">
        <v>90</v>
      </c>
      <c r="H93" s="7">
        <v>2</v>
      </c>
      <c r="I93" s="9" t="s">
        <v>251</v>
      </c>
      <c r="J93" s="9">
        <v>2</v>
      </c>
      <c r="K93" s="9" t="s">
        <v>122</v>
      </c>
      <c r="L93" s="9">
        <v>7</v>
      </c>
      <c r="M93" s="9">
        <v>0</v>
      </c>
      <c r="N93" s="3"/>
      <c r="O93" s="7"/>
      <c r="P93" s="7"/>
      <c r="Q93" s="7"/>
      <c r="R93" s="7"/>
      <c r="S93" s="7">
        <v>0</v>
      </c>
      <c r="T93" s="9">
        <f>MROUND(ROUND(T92*3.3,0)*(100+10%*H93)%,30)</f>
        <v>8610</v>
      </c>
      <c r="U93" s="10"/>
      <c r="V93" s="10"/>
      <c r="W93" s="10">
        <v>0</v>
      </c>
      <c r="X93" s="7">
        <v>9000</v>
      </c>
      <c r="Y93" s="7"/>
      <c r="Z93" s="7">
        <v>0</v>
      </c>
      <c r="AA93" s="10"/>
      <c r="AB93" s="7" t="s">
        <v>249</v>
      </c>
      <c r="AC93" s="7"/>
    </row>
    <row r="94" spans="1:29">
      <c r="A94" s="1">
        <v>10010017</v>
      </c>
      <c r="B94" s="8" t="s">
        <v>253</v>
      </c>
      <c r="C94" s="19" t="s">
        <v>478</v>
      </c>
      <c r="D94" s="1">
        <v>4</v>
      </c>
      <c r="E94" s="2">
        <v>1</v>
      </c>
      <c r="F94" s="7">
        <v>21</v>
      </c>
      <c r="G94" s="7" t="s">
        <v>90</v>
      </c>
      <c r="H94" s="7">
        <v>2</v>
      </c>
      <c r="I94" s="9" t="s">
        <v>248</v>
      </c>
      <c r="J94" s="9">
        <v>2</v>
      </c>
      <c r="K94" s="9" t="s">
        <v>88</v>
      </c>
      <c r="L94" s="9">
        <v>10</v>
      </c>
      <c r="M94" s="9">
        <v>0</v>
      </c>
      <c r="N94" s="3"/>
      <c r="O94" s="7"/>
      <c r="P94" s="7"/>
      <c r="Q94" s="7"/>
      <c r="R94" s="7"/>
      <c r="S94" s="7">
        <v>0</v>
      </c>
      <c r="T94" s="9">
        <f>MROUND(ROUND(T93*3.6,0)*(100+10%*H94)%,30)</f>
        <v>31050</v>
      </c>
      <c r="U94" s="10"/>
      <c r="V94" s="10"/>
      <c r="W94" s="10">
        <v>0</v>
      </c>
      <c r="X94" s="7">
        <f>MROUND(ROUND(X93*3.3,0)*(100+10%*N94)%,30)</f>
        <v>29700</v>
      </c>
      <c r="Y94" s="7"/>
      <c r="Z94" s="7">
        <v>0</v>
      </c>
      <c r="AA94" s="10"/>
      <c r="AB94" s="7" t="s">
        <v>249</v>
      </c>
      <c r="AC94" s="7"/>
    </row>
    <row r="95" spans="1:29">
      <c r="A95" s="1">
        <v>10010017</v>
      </c>
      <c r="B95" s="8" t="s">
        <v>254</v>
      </c>
      <c r="C95" s="19" t="s">
        <v>478</v>
      </c>
      <c r="D95" s="1">
        <v>5</v>
      </c>
      <c r="E95" s="2">
        <v>1</v>
      </c>
      <c r="F95" s="7">
        <v>26</v>
      </c>
      <c r="G95" s="7" t="s">
        <v>90</v>
      </c>
      <c r="H95" s="7">
        <v>2</v>
      </c>
      <c r="I95" s="9" t="s">
        <v>251</v>
      </c>
      <c r="J95" s="9">
        <v>2</v>
      </c>
      <c r="K95" s="9" t="s">
        <v>156</v>
      </c>
      <c r="L95" s="9">
        <v>13</v>
      </c>
      <c r="M95" s="9">
        <v>0</v>
      </c>
      <c r="N95" s="3"/>
      <c r="O95" s="7"/>
      <c r="P95" s="7"/>
      <c r="Q95" s="7"/>
      <c r="R95" s="7"/>
      <c r="S95" s="7">
        <v>0</v>
      </c>
      <c r="T95" s="9">
        <f>MROUND(ROUND(T94*3.9,0)*(100+10%*H95)%,30)</f>
        <v>121350</v>
      </c>
      <c r="U95" s="10"/>
      <c r="V95" s="10"/>
      <c r="W95" s="10">
        <v>0</v>
      </c>
      <c r="X95" s="7">
        <f>MROUND(ROUND(X94*3.6,0)*(100+10%*N95)%,30)</f>
        <v>106920</v>
      </c>
      <c r="Y95" s="7"/>
      <c r="Z95" s="7">
        <v>0</v>
      </c>
      <c r="AA95" s="10"/>
      <c r="AB95" s="7" t="s">
        <v>249</v>
      </c>
      <c r="AC95" s="7"/>
    </row>
    <row r="96" spans="1:29">
      <c r="A96" s="1">
        <v>10010018</v>
      </c>
      <c r="B96" s="8" t="s">
        <v>255</v>
      </c>
      <c r="C96" s="19" t="s">
        <v>479</v>
      </c>
      <c r="D96" s="1">
        <v>1</v>
      </c>
      <c r="E96" s="2">
        <v>1</v>
      </c>
      <c r="F96" s="7">
        <v>10</v>
      </c>
      <c r="G96" s="7" t="s">
        <v>90</v>
      </c>
      <c r="H96" s="7">
        <v>2</v>
      </c>
      <c r="I96" s="9" t="s">
        <v>256</v>
      </c>
      <c r="J96" s="9">
        <v>2</v>
      </c>
      <c r="K96" s="9" t="s">
        <v>82</v>
      </c>
      <c r="L96" s="9">
        <v>4</v>
      </c>
      <c r="M96" s="9">
        <v>0</v>
      </c>
      <c r="N96" s="3"/>
      <c r="O96" s="7"/>
      <c r="P96" s="7"/>
      <c r="Q96" s="7"/>
      <c r="R96" s="7"/>
      <c r="S96" s="7">
        <v>0</v>
      </c>
      <c r="T96" s="9">
        <v>2500</v>
      </c>
      <c r="U96" s="10"/>
      <c r="V96" s="10"/>
      <c r="W96" s="10">
        <v>0</v>
      </c>
      <c r="X96" s="7">
        <v>2500</v>
      </c>
      <c r="Y96" s="7"/>
      <c r="Z96" s="7">
        <v>0</v>
      </c>
      <c r="AA96" s="10"/>
      <c r="AB96" s="7" t="s">
        <v>257</v>
      </c>
      <c r="AC96" s="7"/>
    </row>
    <row r="97" spans="1:29">
      <c r="A97" s="1">
        <v>10010018</v>
      </c>
      <c r="B97" s="8" t="s">
        <v>258</v>
      </c>
      <c r="C97" s="19" t="s">
        <v>479</v>
      </c>
      <c r="D97" s="1">
        <v>2</v>
      </c>
      <c r="E97" s="2">
        <v>1</v>
      </c>
      <c r="F97" s="7">
        <v>14</v>
      </c>
      <c r="G97" s="7" t="s">
        <v>90</v>
      </c>
      <c r="H97" s="7">
        <v>2</v>
      </c>
      <c r="I97" s="9" t="s">
        <v>256</v>
      </c>
      <c r="J97" s="9">
        <v>2</v>
      </c>
      <c r="K97" s="9" t="s">
        <v>103</v>
      </c>
      <c r="L97" s="9">
        <v>6</v>
      </c>
      <c r="M97" s="9">
        <v>0</v>
      </c>
      <c r="N97" s="3"/>
      <c r="O97" s="7"/>
      <c r="P97" s="7"/>
      <c r="Q97" s="7"/>
      <c r="R97" s="7"/>
      <c r="S97" s="7">
        <v>0</v>
      </c>
      <c r="T97" s="9">
        <v>7500</v>
      </c>
      <c r="U97" s="10"/>
      <c r="V97" s="10"/>
      <c r="W97" s="10">
        <v>0</v>
      </c>
      <c r="X97" s="7">
        <v>6600</v>
      </c>
      <c r="Y97" s="7"/>
      <c r="Z97" s="7">
        <v>0</v>
      </c>
      <c r="AA97" s="10"/>
      <c r="AB97" s="7" t="s">
        <v>257</v>
      </c>
      <c r="AC97" s="7"/>
    </row>
    <row r="98" spans="1:29">
      <c r="A98" s="1">
        <v>10010018</v>
      </c>
      <c r="B98" s="8" t="s">
        <v>259</v>
      </c>
      <c r="C98" s="19" t="s">
        <v>479</v>
      </c>
      <c r="D98" s="1">
        <v>3</v>
      </c>
      <c r="E98" s="2">
        <v>1</v>
      </c>
      <c r="F98" s="7">
        <v>19</v>
      </c>
      <c r="G98" s="7" t="s">
        <v>90</v>
      </c>
      <c r="H98" s="7">
        <v>2</v>
      </c>
      <c r="I98" s="9" t="s">
        <v>256</v>
      </c>
      <c r="J98" s="9">
        <v>2</v>
      </c>
      <c r="K98" s="9" t="s">
        <v>127</v>
      </c>
      <c r="L98" s="9">
        <v>9</v>
      </c>
      <c r="M98" s="9">
        <v>0</v>
      </c>
      <c r="N98" s="3"/>
      <c r="O98" s="7"/>
      <c r="P98" s="7"/>
      <c r="Q98" s="7"/>
      <c r="R98" s="7"/>
      <c r="S98" s="7">
        <v>0</v>
      </c>
      <c r="T98" s="9">
        <f>MROUND(ROUND(T97*3,0)*(100+10%*P98)%,30)</f>
        <v>22500</v>
      </c>
      <c r="U98" s="10"/>
      <c r="V98" s="10"/>
      <c r="W98" s="10">
        <v>0</v>
      </c>
      <c r="X98" s="7">
        <v>15000</v>
      </c>
      <c r="Y98" s="7"/>
      <c r="Z98" s="7">
        <v>0</v>
      </c>
      <c r="AA98" s="10"/>
      <c r="AB98" s="7" t="s">
        <v>257</v>
      </c>
      <c r="AC98" s="7"/>
    </row>
    <row r="99" spans="1:29">
      <c r="A99" s="1">
        <v>10010018</v>
      </c>
      <c r="B99" s="8" t="s">
        <v>260</v>
      </c>
      <c r="C99" s="19" t="s">
        <v>479</v>
      </c>
      <c r="D99" s="1">
        <v>4</v>
      </c>
      <c r="E99" s="2">
        <v>1</v>
      </c>
      <c r="F99" s="7">
        <v>24</v>
      </c>
      <c r="G99" s="7" t="s">
        <v>90</v>
      </c>
      <c r="H99" s="7">
        <v>2</v>
      </c>
      <c r="I99" s="9" t="s">
        <v>256</v>
      </c>
      <c r="J99" s="9">
        <v>2</v>
      </c>
      <c r="K99" s="9" t="s">
        <v>132</v>
      </c>
      <c r="L99" s="9">
        <v>12</v>
      </c>
      <c r="M99" s="9">
        <v>0</v>
      </c>
      <c r="N99" s="3"/>
      <c r="O99" s="7"/>
      <c r="P99" s="7"/>
      <c r="Q99" s="7"/>
      <c r="R99" s="7"/>
      <c r="S99" s="7">
        <v>0</v>
      </c>
      <c r="T99" s="9">
        <f t="shared" ref="T99" si="15">MROUND(ROUND(T98*3,0)*(100+10%*P99)%,30)</f>
        <v>67500</v>
      </c>
      <c r="U99" s="10"/>
      <c r="V99" s="10"/>
      <c r="W99" s="10">
        <v>0</v>
      </c>
      <c r="X99" s="7">
        <f>MROUND(ROUND(X98*3,0)*(100+10%*S99)%,30)</f>
        <v>45000</v>
      </c>
      <c r="Y99" s="7"/>
      <c r="Z99" s="7">
        <v>0</v>
      </c>
      <c r="AA99" s="10"/>
      <c r="AB99" s="7" t="s">
        <v>257</v>
      </c>
      <c r="AC99" s="7"/>
    </row>
    <row r="100" spans="1:29">
      <c r="A100" s="1">
        <v>10010018</v>
      </c>
      <c r="B100" s="8" t="s">
        <v>261</v>
      </c>
      <c r="C100" s="19" t="s">
        <v>479</v>
      </c>
      <c r="D100" s="1">
        <v>5</v>
      </c>
      <c r="E100" s="2">
        <v>1</v>
      </c>
      <c r="F100" s="7">
        <v>30</v>
      </c>
      <c r="G100" s="7" t="s">
        <v>90</v>
      </c>
      <c r="H100" s="7">
        <v>2</v>
      </c>
      <c r="I100" s="9" t="s">
        <v>256</v>
      </c>
      <c r="J100" s="9">
        <v>2</v>
      </c>
      <c r="K100" s="9" t="s">
        <v>262</v>
      </c>
      <c r="L100" s="9">
        <v>14</v>
      </c>
      <c r="M100" s="9">
        <v>0</v>
      </c>
      <c r="N100" s="3"/>
      <c r="O100" s="7"/>
      <c r="P100" s="7"/>
      <c r="Q100" s="7"/>
      <c r="R100" s="7"/>
      <c r="S100" s="7">
        <v>0</v>
      </c>
      <c r="T100" s="9">
        <f>MROUND(ROUND(T99*2.5,0)*(100+10%*P100)%,30)</f>
        <v>168750</v>
      </c>
      <c r="U100" s="10"/>
      <c r="V100" s="10"/>
      <c r="W100" s="10">
        <v>0</v>
      </c>
      <c r="X100" s="7">
        <f>MROUND(ROUND(X99*3,0)*(100+10%*S100)%,30)</f>
        <v>135000</v>
      </c>
      <c r="Y100" s="7"/>
      <c r="Z100" s="7">
        <v>0</v>
      </c>
      <c r="AA100" s="10"/>
      <c r="AB100" s="7" t="s">
        <v>257</v>
      </c>
      <c r="AC100" s="7"/>
    </row>
    <row r="101" spans="1:29">
      <c r="A101" s="1">
        <v>10010019</v>
      </c>
      <c r="B101" s="8" t="s">
        <v>164</v>
      </c>
      <c r="C101" s="19" t="s">
        <v>480</v>
      </c>
      <c r="D101" s="1">
        <v>1</v>
      </c>
      <c r="E101" s="2">
        <v>1</v>
      </c>
      <c r="F101" s="7">
        <v>5</v>
      </c>
      <c r="G101" s="7" t="s">
        <v>98</v>
      </c>
      <c r="H101" s="7">
        <v>2</v>
      </c>
      <c r="I101" s="9" t="s">
        <v>263</v>
      </c>
      <c r="J101" s="9">
        <v>2</v>
      </c>
      <c r="K101" s="9" t="s">
        <v>115</v>
      </c>
      <c r="L101" s="9">
        <v>3</v>
      </c>
      <c r="M101" s="9">
        <v>0</v>
      </c>
      <c r="N101" s="3"/>
      <c r="O101" s="7"/>
      <c r="P101" s="7"/>
      <c r="Q101" s="7"/>
      <c r="R101" s="7"/>
      <c r="S101" s="7">
        <v>0</v>
      </c>
      <c r="T101" s="9">
        <v>1100</v>
      </c>
      <c r="U101" s="10"/>
      <c r="V101" s="10"/>
      <c r="W101" s="10">
        <v>0</v>
      </c>
      <c r="X101" s="7">
        <v>800</v>
      </c>
      <c r="Y101" s="7"/>
      <c r="Z101" s="7">
        <v>0</v>
      </c>
      <c r="AA101" s="10"/>
      <c r="AB101" s="7" t="s">
        <v>166</v>
      </c>
      <c r="AC101" s="7"/>
    </row>
    <row r="102" spans="1:29">
      <c r="A102" s="1">
        <v>10010019</v>
      </c>
      <c r="B102" s="8" t="s">
        <v>167</v>
      </c>
      <c r="C102" s="19" t="s">
        <v>480</v>
      </c>
      <c r="D102" s="1">
        <v>2</v>
      </c>
      <c r="E102" s="2">
        <v>1</v>
      </c>
      <c r="F102" s="7">
        <v>8</v>
      </c>
      <c r="G102" s="7" t="s">
        <v>98</v>
      </c>
      <c r="H102" s="7">
        <v>2</v>
      </c>
      <c r="I102" s="9" t="s">
        <v>165</v>
      </c>
      <c r="J102" s="9">
        <v>2</v>
      </c>
      <c r="K102" s="9" t="s">
        <v>103</v>
      </c>
      <c r="L102" s="9">
        <v>6</v>
      </c>
      <c r="M102" s="9">
        <v>0</v>
      </c>
      <c r="N102" s="3"/>
      <c r="O102" s="7"/>
      <c r="P102" s="7"/>
      <c r="Q102" s="7"/>
      <c r="R102" s="7"/>
      <c r="S102" s="7">
        <v>0</v>
      </c>
      <c r="T102" s="9">
        <v>7600</v>
      </c>
      <c r="U102" s="10"/>
      <c r="V102" s="10"/>
      <c r="W102" s="10">
        <v>0</v>
      </c>
      <c r="X102" s="7">
        <v>6000</v>
      </c>
      <c r="Y102" s="7"/>
      <c r="Z102" s="7">
        <v>0</v>
      </c>
      <c r="AA102" s="10"/>
      <c r="AB102" s="7" t="s">
        <v>166</v>
      </c>
      <c r="AC102" s="7"/>
    </row>
    <row r="103" spans="1:29">
      <c r="A103" s="1">
        <v>10010019</v>
      </c>
      <c r="B103" s="8" t="s">
        <v>168</v>
      </c>
      <c r="C103" s="19" t="s">
        <v>480</v>
      </c>
      <c r="D103" s="1">
        <v>3</v>
      </c>
      <c r="E103" s="2">
        <v>1</v>
      </c>
      <c r="F103" s="7">
        <v>12</v>
      </c>
      <c r="G103" s="7" t="s">
        <v>98</v>
      </c>
      <c r="H103" s="7">
        <v>2</v>
      </c>
      <c r="I103" s="9" t="s">
        <v>165</v>
      </c>
      <c r="J103" s="9">
        <v>2</v>
      </c>
      <c r="K103" s="9" t="s">
        <v>86</v>
      </c>
      <c r="L103" s="9">
        <v>8</v>
      </c>
      <c r="M103" s="9">
        <v>0</v>
      </c>
      <c r="N103" s="3"/>
      <c r="O103" s="7"/>
      <c r="P103" s="7"/>
      <c r="Q103" s="7"/>
      <c r="R103" s="7"/>
      <c r="S103" s="7">
        <v>0</v>
      </c>
      <c r="T103" s="9">
        <f>MROUND(ROUND(T102*2.4,0)*(100+10%*P103)%,30)</f>
        <v>18240</v>
      </c>
      <c r="U103" s="10"/>
      <c r="V103" s="10"/>
      <c r="W103" s="10">
        <v>0</v>
      </c>
      <c r="X103" s="7">
        <v>15000</v>
      </c>
      <c r="Y103" s="7"/>
      <c r="Z103" s="7">
        <v>0</v>
      </c>
      <c r="AA103" s="10"/>
      <c r="AB103" s="7" t="s">
        <v>166</v>
      </c>
      <c r="AC103" s="7"/>
    </row>
    <row r="104" spans="1:29">
      <c r="A104" s="1">
        <v>10010019</v>
      </c>
      <c r="B104" s="8" t="s">
        <v>169</v>
      </c>
      <c r="C104" s="19" t="s">
        <v>480</v>
      </c>
      <c r="D104" s="1">
        <v>4</v>
      </c>
      <c r="E104" s="2">
        <v>1</v>
      </c>
      <c r="F104" s="7">
        <v>15</v>
      </c>
      <c r="G104" s="7" t="s">
        <v>98</v>
      </c>
      <c r="H104" s="7">
        <v>2</v>
      </c>
      <c r="I104" s="9" t="s">
        <v>165</v>
      </c>
      <c r="J104" s="9">
        <v>2</v>
      </c>
      <c r="K104" s="9" t="s">
        <v>106</v>
      </c>
      <c r="L104" s="9">
        <v>11</v>
      </c>
      <c r="M104" s="9">
        <v>0</v>
      </c>
      <c r="N104" s="3"/>
      <c r="O104" s="7"/>
      <c r="P104" s="7"/>
      <c r="Q104" s="7"/>
      <c r="R104" s="7"/>
      <c r="S104" s="7">
        <v>0</v>
      </c>
      <c r="T104" s="9">
        <f t="shared" ref="T104" si="16">MROUND(ROUND(T103*3,0)*(100+10%*P104)%,30)</f>
        <v>54720</v>
      </c>
      <c r="U104" s="10"/>
      <c r="V104" s="10"/>
      <c r="W104" s="10">
        <v>0</v>
      </c>
      <c r="X104" s="7">
        <f>MROUND(ROUND(X103*2.4,0)*(100+10%*S104)%,30)</f>
        <v>36000</v>
      </c>
      <c r="Y104" s="7"/>
      <c r="Z104" s="7">
        <v>0</v>
      </c>
      <c r="AA104" s="10"/>
      <c r="AB104" s="7" t="s">
        <v>166</v>
      </c>
      <c r="AC104" s="7"/>
    </row>
    <row r="105" spans="1:29">
      <c r="A105" s="1">
        <v>10010019</v>
      </c>
      <c r="B105" s="8" t="s">
        <v>170</v>
      </c>
      <c r="C105" s="19" t="s">
        <v>480</v>
      </c>
      <c r="D105" s="1">
        <v>5</v>
      </c>
      <c r="E105" s="2">
        <v>1</v>
      </c>
      <c r="F105" s="7">
        <v>20</v>
      </c>
      <c r="G105" s="7" t="s">
        <v>98</v>
      </c>
      <c r="H105" s="7">
        <v>2</v>
      </c>
      <c r="I105" s="9" t="s">
        <v>165</v>
      </c>
      <c r="J105" s="9">
        <v>2</v>
      </c>
      <c r="K105" s="9" t="s">
        <v>156</v>
      </c>
      <c r="L105" s="9">
        <v>13</v>
      </c>
      <c r="M105" s="9">
        <v>0</v>
      </c>
      <c r="N105" s="3"/>
      <c r="O105" s="7"/>
      <c r="P105" s="7"/>
      <c r="Q105" s="7"/>
      <c r="R105" s="7"/>
      <c r="S105" s="7">
        <v>0</v>
      </c>
      <c r="T105" s="9">
        <f>MROUND(ROUND(T104*2.7,0)*(100+10%*P105)%,30)</f>
        <v>147750</v>
      </c>
      <c r="U105" s="10"/>
      <c r="V105" s="10"/>
      <c r="W105" s="10">
        <v>0</v>
      </c>
      <c r="X105" s="7">
        <f>MROUND(ROUND(X104*3,0)*(100+10%*S105)%,30)</f>
        <v>108000</v>
      </c>
      <c r="Y105" s="7"/>
      <c r="Z105" s="7">
        <v>0</v>
      </c>
      <c r="AA105" s="10"/>
      <c r="AB105" s="7" t="s">
        <v>166</v>
      </c>
      <c r="AC105" s="7"/>
    </row>
    <row r="106" spans="1:29">
      <c r="A106" s="1">
        <v>10010020</v>
      </c>
      <c r="B106" s="8" t="s">
        <v>264</v>
      </c>
      <c r="C106" s="19" t="s">
        <v>481</v>
      </c>
      <c r="D106" s="1">
        <v>1</v>
      </c>
      <c r="E106" s="2">
        <v>1</v>
      </c>
      <c r="F106" s="7">
        <v>10</v>
      </c>
      <c r="G106" s="7" t="s">
        <v>90</v>
      </c>
      <c r="H106" s="7">
        <v>2</v>
      </c>
      <c r="I106" s="9" t="s">
        <v>265</v>
      </c>
      <c r="J106" s="9">
        <v>2</v>
      </c>
      <c r="K106" s="9" t="s">
        <v>84</v>
      </c>
      <c r="L106" s="9">
        <v>5</v>
      </c>
      <c r="M106" s="9">
        <v>0</v>
      </c>
      <c r="N106" s="3"/>
      <c r="O106" s="7"/>
      <c r="P106" s="7"/>
      <c r="Q106" s="7"/>
      <c r="R106" s="7"/>
      <c r="S106" s="7">
        <v>0</v>
      </c>
      <c r="T106" s="9">
        <v>3000</v>
      </c>
      <c r="U106" s="10"/>
      <c r="V106" s="10"/>
      <c r="W106" s="10">
        <v>0</v>
      </c>
      <c r="X106" s="7">
        <v>2800</v>
      </c>
      <c r="Y106" s="7"/>
      <c r="Z106" s="7">
        <v>0</v>
      </c>
      <c r="AA106" s="10"/>
      <c r="AB106" s="7" t="s">
        <v>266</v>
      </c>
      <c r="AC106" s="7"/>
    </row>
    <row r="107" spans="1:29">
      <c r="A107" s="1">
        <v>10010020</v>
      </c>
      <c r="B107" s="8" t="s">
        <v>267</v>
      </c>
      <c r="C107" s="19" t="s">
        <v>481</v>
      </c>
      <c r="D107" s="1">
        <v>2</v>
      </c>
      <c r="E107" s="2">
        <v>1</v>
      </c>
      <c r="F107" s="7">
        <v>12</v>
      </c>
      <c r="G107" s="7" t="s">
        <v>90</v>
      </c>
      <c r="H107" s="7">
        <v>2</v>
      </c>
      <c r="I107" s="9" t="s">
        <v>265</v>
      </c>
      <c r="J107" s="9">
        <v>2</v>
      </c>
      <c r="K107" s="9" t="s">
        <v>103</v>
      </c>
      <c r="L107" s="9">
        <v>6</v>
      </c>
      <c r="M107" s="9">
        <v>0</v>
      </c>
      <c r="N107" s="3"/>
      <c r="O107" s="7"/>
      <c r="P107" s="7"/>
      <c r="Q107" s="7"/>
      <c r="R107" s="7"/>
      <c r="S107" s="7">
        <v>0</v>
      </c>
      <c r="T107" s="9">
        <v>7600</v>
      </c>
      <c r="U107" s="10"/>
      <c r="V107" s="10"/>
      <c r="W107" s="10">
        <v>0</v>
      </c>
      <c r="X107" s="7">
        <v>7200</v>
      </c>
      <c r="Y107" s="7"/>
      <c r="Z107" s="7">
        <v>0</v>
      </c>
      <c r="AA107" s="10"/>
      <c r="AB107" s="7" t="s">
        <v>266</v>
      </c>
      <c r="AC107" s="7"/>
    </row>
    <row r="108" spans="1:29">
      <c r="A108" s="1">
        <v>10010020</v>
      </c>
      <c r="B108" s="8" t="s">
        <v>268</v>
      </c>
      <c r="C108" s="19" t="s">
        <v>481</v>
      </c>
      <c r="D108" s="1">
        <v>3</v>
      </c>
      <c r="E108" s="2">
        <v>1</v>
      </c>
      <c r="F108" s="7">
        <v>15</v>
      </c>
      <c r="G108" s="7" t="s">
        <v>90</v>
      </c>
      <c r="H108" s="7">
        <v>2</v>
      </c>
      <c r="I108" s="9" t="s">
        <v>265</v>
      </c>
      <c r="J108" s="9">
        <v>2</v>
      </c>
      <c r="K108" s="9" t="s">
        <v>127</v>
      </c>
      <c r="L108" s="9">
        <v>9</v>
      </c>
      <c r="M108" s="9">
        <v>0</v>
      </c>
      <c r="N108" s="3"/>
      <c r="O108" s="7"/>
      <c r="P108" s="7"/>
      <c r="Q108" s="7"/>
      <c r="R108" s="7"/>
      <c r="S108" s="7">
        <v>0</v>
      </c>
      <c r="T108" s="9">
        <f>MROUND(ROUND(T107*2.5,0)*(100+10%*P108)%,30)</f>
        <v>18990</v>
      </c>
      <c r="U108" s="10"/>
      <c r="V108" s="10"/>
      <c r="W108" s="10">
        <v>0</v>
      </c>
      <c r="X108" s="7">
        <v>18000</v>
      </c>
      <c r="Y108" s="7"/>
      <c r="Z108" s="7">
        <v>0</v>
      </c>
      <c r="AA108" s="10"/>
      <c r="AB108" s="7" t="s">
        <v>266</v>
      </c>
      <c r="AC108" s="7"/>
    </row>
    <row r="109" spans="1:29">
      <c r="A109" s="1">
        <v>10010020</v>
      </c>
      <c r="B109" s="8" t="s">
        <v>269</v>
      </c>
      <c r="C109" s="19" t="s">
        <v>481</v>
      </c>
      <c r="D109" s="1">
        <v>4</v>
      </c>
      <c r="E109" s="2">
        <v>1</v>
      </c>
      <c r="F109" s="7">
        <v>18</v>
      </c>
      <c r="G109" s="7" t="s">
        <v>90</v>
      </c>
      <c r="H109" s="7">
        <v>2</v>
      </c>
      <c r="I109" s="9" t="s">
        <v>265</v>
      </c>
      <c r="J109" s="9">
        <v>2</v>
      </c>
      <c r="K109" s="9" t="s">
        <v>88</v>
      </c>
      <c r="L109" s="9">
        <v>10</v>
      </c>
      <c r="M109" s="9">
        <v>0</v>
      </c>
      <c r="N109" s="3"/>
      <c r="O109" s="7"/>
      <c r="P109" s="7"/>
      <c r="Q109" s="7"/>
      <c r="R109" s="7"/>
      <c r="S109" s="7">
        <v>0</v>
      </c>
      <c r="T109" s="9">
        <f t="shared" ref="T109:T110" si="17">MROUND(ROUND(T108*2.5,0)*(100+10%*P109)%,30)</f>
        <v>47490</v>
      </c>
      <c r="U109" s="10"/>
      <c r="V109" s="10"/>
      <c r="W109" s="10">
        <v>0</v>
      </c>
      <c r="X109" s="7">
        <f>MROUND(ROUND(X108*2.5,0)*(100+10%*S109)%,30)</f>
        <v>45000</v>
      </c>
      <c r="Y109" s="7"/>
      <c r="Z109" s="7">
        <v>0</v>
      </c>
      <c r="AA109" s="10"/>
      <c r="AB109" s="7" t="s">
        <v>266</v>
      </c>
      <c r="AC109" s="7"/>
    </row>
    <row r="110" spans="1:29">
      <c r="A110" s="1">
        <v>10010020</v>
      </c>
      <c r="B110" s="8" t="s">
        <v>270</v>
      </c>
      <c r="C110" s="19" t="s">
        <v>481</v>
      </c>
      <c r="D110" s="1">
        <v>5</v>
      </c>
      <c r="E110" s="2">
        <v>1</v>
      </c>
      <c r="F110" s="7">
        <v>21</v>
      </c>
      <c r="G110" s="7" t="s">
        <v>90</v>
      </c>
      <c r="H110" s="7">
        <v>2</v>
      </c>
      <c r="I110" s="9" t="s">
        <v>265</v>
      </c>
      <c r="J110" s="9">
        <v>2</v>
      </c>
      <c r="K110" s="9" t="s">
        <v>156</v>
      </c>
      <c r="L110" s="9">
        <v>13</v>
      </c>
      <c r="M110" s="9">
        <v>0</v>
      </c>
      <c r="N110" s="3"/>
      <c r="O110" s="7"/>
      <c r="P110" s="7"/>
      <c r="Q110" s="7"/>
      <c r="R110" s="7"/>
      <c r="S110" s="7">
        <v>0</v>
      </c>
      <c r="T110" s="9">
        <f t="shared" si="17"/>
        <v>118740</v>
      </c>
      <c r="U110" s="10"/>
      <c r="V110" s="10"/>
      <c r="W110" s="10">
        <v>0</v>
      </c>
      <c r="X110" s="7">
        <f>MROUND(ROUND(X109*2.5,0)*(100+10%*S110)%,30)</f>
        <v>112500</v>
      </c>
      <c r="Y110" s="7"/>
      <c r="Z110" s="7">
        <v>0</v>
      </c>
      <c r="AA110" s="10"/>
      <c r="AB110" s="7" t="s">
        <v>266</v>
      </c>
      <c r="AC110" s="7"/>
    </row>
    <row r="111" spans="1:29">
      <c r="A111" s="1">
        <v>10010021</v>
      </c>
      <c r="B111" s="8" t="s">
        <v>271</v>
      </c>
      <c r="C111" s="19" t="s">
        <v>482</v>
      </c>
      <c r="D111" s="1">
        <v>1</v>
      </c>
      <c r="E111" s="2">
        <v>1</v>
      </c>
      <c r="F111" s="7">
        <v>10</v>
      </c>
      <c r="G111" s="7" t="s">
        <v>90</v>
      </c>
      <c r="H111" s="7">
        <v>2</v>
      </c>
      <c r="I111" s="9" t="s">
        <v>272</v>
      </c>
      <c r="J111" s="9">
        <v>2</v>
      </c>
      <c r="K111" s="9" t="s">
        <v>79</v>
      </c>
      <c r="L111" s="9">
        <v>2</v>
      </c>
      <c r="M111" s="9">
        <v>0</v>
      </c>
      <c r="N111" s="3"/>
      <c r="O111" s="7"/>
      <c r="P111" s="7"/>
      <c r="Q111" s="7"/>
      <c r="R111" s="7"/>
      <c r="S111" s="7">
        <v>0</v>
      </c>
      <c r="T111" s="9">
        <v>800</v>
      </c>
      <c r="U111" s="10"/>
      <c r="V111" s="10"/>
      <c r="W111" s="10">
        <v>0</v>
      </c>
      <c r="X111" s="7">
        <v>750</v>
      </c>
      <c r="Y111" s="7"/>
      <c r="Z111" s="7">
        <v>0</v>
      </c>
      <c r="AA111" s="10"/>
      <c r="AB111" s="7" t="s">
        <v>273</v>
      </c>
      <c r="AC111" s="7"/>
    </row>
    <row r="112" spans="1:29">
      <c r="A112" s="1">
        <v>10010021</v>
      </c>
      <c r="B112" s="8" t="s">
        <v>274</v>
      </c>
      <c r="C112" s="19" t="s">
        <v>482</v>
      </c>
      <c r="D112" s="1">
        <v>2</v>
      </c>
      <c r="E112" s="2">
        <v>1</v>
      </c>
      <c r="F112" s="7">
        <v>13</v>
      </c>
      <c r="G112" s="7" t="s">
        <v>90</v>
      </c>
      <c r="H112" s="7">
        <v>2</v>
      </c>
      <c r="I112" s="9" t="s">
        <v>272</v>
      </c>
      <c r="J112" s="9">
        <v>2</v>
      </c>
      <c r="K112" s="9" t="s">
        <v>84</v>
      </c>
      <c r="L112" s="9">
        <v>5</v>
      </c>
      <c r="M112" s="9">
        <v>0</v>
      </c>
      <c r="N112" s="3"/>
      <c r="O112" s="7"/>
      <c r="P112" s="7"/>
      <c r="Q112" s="7"/>
      <c r="R112" s="7"/>
      <c r="S112" s="7">
        <v>0</v>
      </c>
      <c r="T112" s="9">
        <v>3100</v>
      </c>
      <c r="U112" s="10"/>
      <c r="V112" s="10"/>
      <c r="W112" s="10">
        <v>0</v>
      </c>
      <c r="X112" s="7">
        <v>3300</v>
      </c>
      <c r="Y112" s="7"/>
      <c r="Z112" s="7">
        <v>0</v>
      </c>
      <c r="AA112" s="10"/>
      <c r="AB112" s="7" t="s">
        <v>273</v>
      </c>
      <c r="AC112" s="7"/>
    </row>
    <row r="113" spans="1:29">
      <c r="A113" s="1">
        <v>10010021</v>
      </c>
      <c r="B113" s="8" t="s">
        <v>275</v>
      </c>
      <c r="C113" s="19" t="s">
        <v>482</v>
      </c>
      <c r="D113" s="1">
        <v>3</v>
      </c>
      <c r="E113" s="2">
        <v>1</v>
      </c>
      <c r="F113" s="7">
        <v>15</v>
      </c>
      <c r="G113" s="7" t="s">
        <v>90</v>
      </c>
      <c r="H113" s="7">
        <v>2</v>
      </c>
      <c r="I113" s="9" t="s">
        <v>272</v>
      </c>
      <c r="J113" s="9">
        <v>2</v>
      </c>
      <c r="K113" s="9" t="s">
        <v>122</v>
      </c>
      <c r="L113" s="9">
        <v>7</v>
      </c>
      <c r="M113" s="9">
        <v>0</v>
      </c>
      <c r="N113" s="3"/>
      <c r="O113" s="7"/>
      <c r="P113" s="7"/>
      <c r="Q113" s="7"/>
      <c r="R113" s="7"/>
      <c r="S113" s="7">
        <v>0</v>
      </c>
      <c r="T113" s="9">
        <f>MROUND(ROUND(T112*2.5,0)*(100+10%*P113)%,30)</f>
        <v>7740</v>
      </c>
      <c r="U113" s="10"/>
      <c r="V113" s="10"/>
      <c r="W113" s="10">
        <v>0</v>
      </c>
      <c r="X113" s="7">
        <v>9000</v>
      </c>
      <c r="Y113" s="7"/>
      <c r="Z113" s="7">
        <v>0</v>
      </c>
      <c r="AA113" s="10"/>
      <c r="AB113" s="7" t="s">
        <v>273</v>
      </c>
      <c r="AC113" s="7"/>
    </row>
    <row r="114" spans="1:29">
      <c r="A114" s="1">
        <v>10010021</v>
      </c>
      <c r="B114" s="8" t="s">
        <v>276</v>
      </c>
      <c r="C114" s="19" t="s">
        <v>482</v>
      </c>
      <c r="D114" s="1">
        <v>4</v>
      </c>
      <c r="E114" s="2">
        <v>1</v>
      </c>
      <c r="F114" s="7">
        <v>19</v>
      </c>
      <c r="G114" s="7" t="s">
        <v>90</v>
      </c>
      <c r="H114" s="7">
        <v>2</v>
      </c>
      <c r="I114" s="9" t="s">
        <v>272</v>
      </c>
      <c r="J114" s="9">
        <v>2</v>
      </c>
      <c r="K114" s="9" t="s">
        <v>127</v>
      </c>
      <c r="L114" s="9">
        <v>9</v>
      </c>
      <c r="M114" s="9">
        <v>0</v>
      </c>
      <c r="N114" s="3"/>
      <c r="O114" s="7"/>
      <c r="P114" s="7"/>
      <c r="Q114" s="7"/>
      <c r="R114" s="7"/>
      <c r="S114" s="7">
        <v>0</v>
      </c>
      <c r="T114" s="9">
        <f t="shared" ref="T114:T115" si="18">MROUND(ROUND(T113*2.5,0)*(100+10%*P114)%,30)</f>
        <v>19350</v>
      </c>
      <c r="U114" s="10"/>
      <c r="V114" s="10"/>
      <c r="W114" s="10">
        <v>0</v>
      </c>
      <c r="X114" s="7">
        <f>MROUND(ROUND(X113*2.5,0)*(100+10%*S114)%,30)</f>
        <v>22500</v>
      </c>
      <c r="Y114" s="7"/>
      <c r="Z114" s="7">
        <v>0</v>
      </c>
      <c r="AA114" s="10"/>
      <c r="AB114" s="7" t="s">
        <v>273</v>
      </c>
      <c r="AC114" s="7"/>
    </row>
    <row r="115" spans="1:29">
      <c r="A115" s="1">
        <v>10010021</v>
      </c>
      <c r="B115" s="8" t="s">
        <v>277</v>
      </c>
      <c r="C115" s="19" t="s">
        <v>482</v>
      </c>
      <c r="D115" s="1">
        <v>5</v>
      </c>
      <c r="E115" s="2">
        <v>1</v>
      </c>
      <c r="F115" s="7">
        <v>25</v>
      </c>
      <c r="G115" s="7" t="s">
        <v>90</v>
      </c>
      <c r="H115" s="7">
        <v>2</v>
      </c>
      <c r="I115" s="9" t="s">
        <v>272</v>
      </c>
      <c r="J115" s="9">
        <v>2</v>
      </c>
      <c r="K115" s="9" t="s">
        <v>88</v>
      </c>
      <c r="L115" s="9">
        <v>10</v>
      </c>
      <c r="M115" s="9">
        <v>0</v>
      </c>
      <c r="N115" s="3"/>
      <c r="O115" s="7"/>
      <c r="P115" s="7"/>
      <c r="Q115" s="7"/>
      <c r="R115" s="7"/>
      <c r="S115" s="7">
        <v>0</v>
      </c>
      <c r="T115" s="9">
        <f t="shared" si="18"/>
        <v>48390</v>
      </c>
      <c r="U115" s="10"/>
      <c r="V115" s="10"/>
      <c r="W115" s="10">
        <v>0</v>
      </c>
      <c r="X115" s="7">
        <f>MROUND(ROUND(X114*2.5,0)*(100+10%*S115)%,30)</f>
        <v>56250</v>
      </c>
      <c r="Y115" s="7"/>
      <c r="Z115" s="7">
        <v>0</v>
      </c>
      <c r="AA115" s="10"/>
      <c r="AB115" s="7" t="s">
        <v>273</v>
      </c>
      <c r="AC115" s="7"/>
    </row>
    <row r="116" spans="1:29">
      <c r="A116" s="1">
        <v>10010022</v>
      </c>
      <c r="B116" s="8" t="s">
        <v>278</v>
      </c>
      <c r="C116" s="19" t="s">
        <v>483</v>
      </c>
      <c r="D116" s="1">
        <v>1</v>
      </c>
      <c r="E116" s="2">
        <v>1</v>
      </c>
      <c r="F116" s="7">
        <v>9</v>
      </c>
      <c r="G116" s="7" t="s">
        <v>90</v>
      </c>
      <c r="H116" s="7">
        <v>2</v>
      </c>
      <c r="I116" s="9" t="s">
        <v>279</v>
      </c>
      <c r="J116" s="9">
        <v>2</v>
      </c>
      <c r="K116" s="9" t="s">
        <v>82</v>
      </c>
      <c r="L116" s="9">
        <v>4</v>
      </c>
      <c r="M116" s="9">
        <v>0</v>
      </c>
      <c r="N116" s="3"/>
      <c r="O116" s="7"/>
      <c r="P116" s="7"/>
      <c r="Q116" s="7"/>
      <c r="R116" s="7"/>
      <c r="S116" s="7">
        <v>0</v>
      </c>
      <c r="T116" s="9">
        <v>2400</v>
      </c>
      <c r="U116" s="10"/>
      <c r="V116" s="10"/>
      <c r="W116" s="10">
        <v>0</v>
      </c>
      <c r="X116" s="7">
        <v>2100</v>
      </c>
      <c r="Y116" s="7"/>
      <c r="Z116" s="7">
        <v>0</v>
      </c>
      <c r="AA116" s="10"/>
      <c r="AB116" s="7" t="s">
        <v>280</v>
      </c>
      <c r="AC116" s="7"/>
    </row>
    <row r="117" spans="1:29">
      <c r="A117" s="1">
        <v>10010022</v>
      </c>
      <c r="B117" s="8" t="s">
        <v>281</v>
      </c>
      <c r="C117" s="19" t="s">
        <v>483</v>
      </c>
      <c r="D117" s="1">
        <v>2</v>
      </c>
      <c r="E117" s="2">
        <v>1</v>
      </c>
      <c r="F117" s="7">
        <v>13</v>
      </c>
      <c r="G117" s="7" t="s">
        <v>282</v>
      </c>
      <c r="H117" s="7">
        <v>2</v>
      </c>
      <c r="I117" s="9" t="s">
        <v>279</v>
      </c>
      <c r="J117" s="9">
        <v>2</v>
      </c>
      <c r="K117" s="9" t="s">
        <v>84</v>
      </c>
      <c r="L117" s="9">
        <v>5</v>
      </c>
      <c r="M117" s="9">
        <v>0</v>
      </c>
      <c r="N117" s="3"/>
      <c r="O117" s="7"/>
      <c r="P117" s="7"/>
      <c r="Q117" s="7"/>
      <c r="R117" s="7"/>
      <c r="S117" s="7">
        <v>0</v>
      </c>
      <c r="T117" s="9">
        <v>3180</v>
      </c>
      <c r="U117" s="10"/>
      <c r="V117" s="10"/>
      <c r="W117" s="10">
        <v>0</v>
      </c>
      <c r="X117" s="7">
        <v>3000</v>
      </c>
      <c r="Y117" s="7"/>
      <c r="Z117" s="7">
        <v>0</v>
      </c>
      <c r="AA117" s="10"/>
      <c r="AB117" s="7" t="s">
        <v>280</v>
      </c>
      <c r="AC117" s="7"/>
    </row>
    <row r="118" spans="1:29">
      <c r="A118" s="1">
        <v>10010022</v>
      </c>
      <c r="B118" s="8" t="s">
        <v>283</v>
      </c>
      <c r="C118" s="19" t="s">
        <v>483</v>
      </c>
      <c r="D118" s="1">
        <v>3</v>
      </c>
      <c r="E118" s="2">
        <v>1</v>
      </c>
      <c r="F118" s="7">
        <v>16</v>
      </c>
      <c r="G118" s="7" t="s">
        <v>90</v>
      </c>
      <c r="H118" s="7">
        <v>2</v>
      </c>
      <c r="I118" s="9" t="s">
        <v>279</v>
      </c>
      <c r="J118" s="9">
        <v>2</v>
      </c>
      <c r="K118" s="9" t="s">
        <v>122</v>
      </c>
      <c r="L118" s="9">
        <v>7</v>
      </c>
      <c r="M118" s="9">
        <v>0</v>
      </c>
      <c r="N118" s="3"/>
      <c r="O118" s="7"/>
      <c r="P118" s="7"/>
      <c r="Q118" s="7"/>
      <c r="R118" s="7"/>
      <c r="S118" s="7">
        <v>0</v>
      </c>
      <c r="T118" s="9">
        <f>MROUND(ROUND(T117*2.5,0)*(100+10%*P118)%,30)</f>
        <v>7950</v>
      </c>
      <c r="U118" s="10"/>
      <c r="V118" s="10"/>
      <c r="W118" s="10">
        <v>0</v>
      </c>
      <c r="X118" s="7">
        <v>7800</v>
      </c>
      <c r="Y118" s="7"/>
      <c r="Z118" s="7">
        <v>0</v>
      </c>
      <c r="AA118" s="10"/>
      <c r="AB118" s="7" t="s">
        <v>280</v>
      </c>
      <c r="AC118" s="7"/>
    </row>
    <row r="119" spans="1:29">
      <c r="A119" s="1">
        <v>10010022</v>
      </c>
      <c r="B119" s="8" t="s">
        <v>284</v>
      </c>
      <c r="C119" s="19" t="s">
        <v>483</v>
      </c>
      <c r="D119" s="1">
        <v>4</v>
      </c>
      <c r="E119" s="2">
        <v>1</v>
      </c>
      <c r="F119" s="7">
        <v>20</v>
      </c>
      <c r="G119" s="7" t="s">
        <v>90</v>
      </c>
      <c r="H119" s="7">
        <v>2</v>
      </c>
      <c r="I119" s="9" t="s">
        <v>279</v>
      </c>
      <c r="J119" s="9">
        <v>2</v>
      </c>
      <c r="K119" s="9" t="s">
        <v>127</v>
      </c>
      <c r="L119" s="9">
        <v>9</v>
      </c>
      <c r="M119" s="9">
        <v>0</v>
      </c>
      <c r="N119" s="3"/>
      <c r="O119" s="7"/>
      <c r="P119" s="7"/>
      <c r="Q119" s="7"/>
      <c r="R119" s="7"/>
      <c r="S119" s="7">
        <v>0</v>
      </c>
      <c r="T119" s="9">
        <f t="shared" ref="T119" si="19">MROUND(ROUND(T118*2.5,0)*(100+10%*P119)%,30)</f>
        <v>19890</v>
      </c>
      <c r="U119" s="10"/>
      <c r="V119" s="10"/>
      <c r="W119" s="10">
        <v>0</v>
      </c>
      <c r="X119" s="7">
        <f>MROUND(ROUND(X118*2.5,0)*(100+10%*S119)%,30)</f>
        <v>19500</v>
      </c>
      <c r="Y119" s="7"/>
      <c r="Z119" s="7">
        <v>0</v>
      </c>
      <c r="AA119" s="10"/>
      <c r="AB119" s="7" t="s">
        <v>280</v>
      </c>
      <c r="AC119" s="7"/>
    </row>
    <row r="120" spans="1:29">
      <c r="A120" s="1">
        <v>10010022</v>
      </c>
      <c r="B120" s="8" t="s">
        <v>285</v>
      </c>
      <c r="C120" s="19" t="s">
        <v>483</v>
      </c>
      <c r="D120" s="1">
        <v>5</v>
      </c>
      <c r="E120" s="2">
        <v>1</v>
      </c>
      <c r="F120" s="7">
        <v>24</v>
      </c>
      <c r="G120" s="7" t="s">
        <v>90</v>
      </c>
      <c r="H120" s="7">
        <v>2</v>
      </c>
      <c r="I120" s="9" t="s">
        <v>279</v>
      </c>
      <c r="J120" s="9">
        <v>2</v>
      </c>
      <c r="K120" s="9" t="s">
        <v>262</v>
      </c>
      <c r="L120" s="9">
        <v>14</v>
      </c>
      <c r="M120" s="9">
        <v>0</v>
      </c>
      <c r="N120" s="3"/>
      <c r="O120" s="7"/>
      <c r="P120" s="7"/>
      <c r="Q120" s="7"/>
      <c r="R120" s="7"/>
      <c r="S120" s="7">
        <v>0</v>
      </c>
      <c r="T120" s="9">
        <f>MROUND(ROUND(T119*6.3,0)*(100+10%*P120)%,30)</f>
        <v>125310</v>
      </c>
      <c r="U120" s="10"/>
      <c r="V120" s="10"/>
      <c r="W120" s="10">
        <v>0</v>
      </c>
      <c r="X120" s="7">
        <f>MROUND(ROUND(X119*6,0)*(100+10%*S120)%,30)</f>
        <v>117000</v>
      </c>
      <c r="Y120" s="7"/>
      <c r="Z120" s="7">
        <v>0</v>
      </c>
      <c r="AA120" s="10"/>
      <c r="AB120" s="7" t="s">
        <v>280</v>
      </c>
      <c r="AC120" s="7"/>
    </row>
    <row r="121" spans="1:29">
      <c r="A121" s="1">
        <v>10010023</v>
      </c>
      <c r="B121" s="8" t="s">
        <v>286</v>
      </c>
      <c r="C121" s="19" t="s">
        <v>484</v>
      </c>
      <c r="D121" s="1">
        <v>1</v>
      </c>
      <c r="E121" s="2">
        <v>1</v>
      </c>
      <c r="F121" s="7">
        <v>5</v>
      </c>
      <c r="G121" s="7" t="s">
        <v>90</v>
      </c>
      <c r="H121" s="7">
        <v>2</v>
      </c>
      <c r="I121" s="9" t="s">
        <v>287</v>
      </c>
      <c r="J121" s="9">
        <v>2</v>
      </c>
      <c r="K121" s="9" t="s">
        <v>112</v>
      </c>
      <c r="L121" s="9">
        <v>1</v>
      </c>
      <c r="M121" s="9">
        <v>0</v>
      </c>
      <c r="N121" s="3"/>
      <c r="O121" s="7"/>
      <c r="P121" s="7"/>
      <c r="Q121" s="7"/>
      <c r="R121" s="7"/>
      <c r="S121" s="7">
        <v>0</v>
      </c>
      <c r="T121" s="9">
        <v>2000</v>
      </c>
      <c r="U121" s="10"/>
      <c r="V121" s="10"/>
      <c r="W121" s="10">
        <v>0</v>
      </c>
      <c r="X121" s="7">
        <v>1800</v>
      </c>
      <c r="Y121" s="7"/>
      <c r="Z121" s="7">
        <v>0</v>
      </c>
      <c r="AA121" s="10"/>
      <c r="AB121" s="7" t="s">
        <v>288</v>
      </c>
      <c r="AC121" s="7"/>
    </row>
    <row r="122" spans="1:29">
      <c r="A122" s="1">
        <v>10010023</v>
      </c>
      <c r="B122" s="8" t="s">
        <v>289</v>
      </c>
      <c r="C122" s="19" t="s">
        <v>484</v>
      </c>
      <c r="D122" s="1">
        <v>2</v>
      </c>
      <c r="E122" s="2">
        <v>1</v>
      </c>
      <c r="F122" s="7">
        <v>10</v>
      </c>
      <c r="G122" s="7" t="s">
        <v>90</v>
      </c>
      <c r="H122" s="7">
        <v>2</v>
      </c>
      <c r="I122" s="9" t="s">
        <v>287</v>
      </c>
      <c r="J122" s="9">
        <v>2</v>
      </c>
      <c r="K122" s="9" t="s">
        <v>103</v>
      </c>
      <c r="L122" s="9">
        <v>6</v>
      </c>
      <c r="M122" s="9">
        <v>0</v>
      </c>
      <c r="N122" s="3"/>
      <c r="O122" s="7"/>
      <c r="P122" s="7"/>
      <c r="Q122" s="7"/>
      <c r="R122" s="7"/>
      <c r="S122" s="7">
        <v>0</v>
      </c>
      <c r="T122" s="9">
        <v>8000</v>
      </c>
      <c r="U122" s="10"/>
      <c r="V122" s="10"/>
      <c r="W122" s="10">
        <v>0</v>
      </c>
      <c r="X122" s="7">
        <v>8100</v>
      </c>
      <c r="Y122" s="7"/>
      <c r="Z122" s="7">
        <v>0</v>
      </c>
      <c r="AA122" s="10"/>
      <c r="AB122" s="7" t="s">
        <v>288</v>
      </c>
      <c r="AC122" s="7"/>
    </row>
    <row r="123" spans="1:29">
      <c r="A123" s="1">
        <v>10010023</v>
      </c>
      <c r="B123" s="8" t="s">
        <v>290</v>
      </c>
      <c r="C123" s="19" t="s">
        <v>484</v>
      </c>
      <c r="D123" s="1">
        <v>3</v>
      </c>
      <c r="E123" s="2">
        <v>1</v>
      </c>
      <c r="F123" s="7">
        <v>15</v>
      </c>
      <c r="G123" s="7" t="s">
        <v>90</v>
      </c>
      <c r="H123" s="7">
        <v>2</v>
      </c>
      <c r="I123" s="9" t="s">
        <v>287</v>
      </c>
      <c r="J123" s="9">
        <v>2</v>
      </c>
      <c r="K123" s="9" t="s">
        <v>132</v>
      </c>
      <c r="L123" s="9">
        <v>12</v>
      </c>
      <c r="M123" s="9">
        <v>0</v>
      </c>
      <c r="N123" s="3"/>
      <c r="O123" s="7"/>
      <c r="P123" s="7"/>
      <c r="Q123" s="7"/>
      <c r="R123" s="7"/>
      <c r="S123" s="7">
        <v>0</v>
      </c>
      <c r="T123" s="9">
        <v>110000</v>
      </c>
      <c r="U123" s="10"/>
      <c r="V123" s="10"/>
      <c r="W123" s="10">
        <v>0</v>
      </c>
      <c r="X123" s="7">
        <v>120000</v>
      </c>
      <c r="Y123" s="7"/>
      <c r="Z123" s="7">
        <v>0</v>
      </c>
      <c r="AA123" s="10"/>
      <c r="AB123" s="7" t="s">
        <v>288</v>
      </c>
      <c r="AC123" s="7"/>
    </row>
    <row r="124" spans="1:29">
      <c r="A124" s="1">
        <v>10010024</v>
      </c>
      <c r="B124" s="8" t="s">
        <v>291</v>
      </c>
      <c r="C124" s="19" t="s">
        <v>485</v>
      </c>
      <c r="D124" s="1">
        <v>1</v>
      </c>
      <c r="E124" s="2">
        <v>1</v>
      </c>
      <c r="F124" s="7">
        <v>5</v>
      </c>
      <c r="G124" s="7" t="s">
        <v>90</v>
      </c>
      <c r="H124" s="7">
        <v>2</v>
      </c>
      <c r="I124" s="9" t="s">
        <v>292</v>
      </c>
      <c r="J124" s="9">
        <v>2</v>
      </c>
      <c r="K124" s="9" t="s">
        <v>79</v>
      </c>
      <c r="L124" s="9">
        <v>2</v>
      </c>
      <c r="M124" s="9">
        <v>0</v>
      </c>
      <c r="N124" s="3"/>
      <c r="O124" s="7"/>
      <c r="P124" s="7"/>
      <c r="Q124" s="7"/>
      <c r="R124" s="7"/>
      <c r="S124" s="7">
        <v>0</v>
      </c>
      <c r="T124" s="9">
        <v>720</v>
      </c>
      <c r="U124" s="10"/>
      <c r="V124" s="10"/>
      <c r="W124" s="10">
        <v>0</v>
      </c>
      <c r="X124" s="7">
        <v>720</v>
      </c>
      <c r="Y124" s="7"/>
      <c r="Z124" s="7">
        <v>0</v>
      </c>
      <c r="AA124" s="10"/>
      <c r="AB124" s="7" t="s">
        <v>293</v>
      </c>
      <c r="AC124" s="7"/>
    </row>
    <row r="125" spans="1:29">
      <c r="A125" s="1">
        <v>10010024</v>
      </c>
      <c r="B125" s="8" t="s">
        <v>294</v>
      </c>
      <c r="C125" s="19" t="s">
        <v>485</v>
      </c>
      <c r="D125" s="1">
        <v>2</v>
      </c>
      <c r="E125" s="2">
        <v>1</v>
      </c>
      <c r="F125" s="7">
        <v>10</v>
      </c>
      <c r="G125" s="7" t="s">
        <v>90</v>
      </c>
      <c r="H125" s="7">
        <v>2</v>
      </c>
      <c r="I125" s="9" t="s">
        <v>292</v>
      </c>
      <c r="J125" s="9">
        <v>2</v>
      </c>
      <c r="K125" s="9" t="s">
        <v>84</v>
      </c>
      <c r="L125" s="9">
        <v>5</v>
      </c>
      <c r="M125" s="9">
        <v>0</v>
      </c>
      <c r="N125" s="3"/>
      <c r="O125" s="7"/>
      <c r="P125" s="7"/>
      <c r="Q125" s="7"/>
      <c r="R125" s="7"/>
      <c r="S125" s="7">
        <v>0</v>
      </c>
      <c r="T125" s="9">
        <v>2970</v>
      </c>
      <c r="U125" s="10"/>
      <c r="V125" s="10"/>
      <c r="W125" s="10">
        <v>0</v>
      </c>
      <c r="X125" s="7">
        <v>3000</v>
      </c>
      <c r="Y125" s="7"/>
      <c r="Z125" s="7">
        <v>0</v>
      </c>
      <c r="AA125" s="10"/>
      <c r="AB125" s="7" t="s">
        <v>293</v>
      </c>
      <c r="AC125" s="7"/>
    </row>
    <row r="126" spans="1:29">
      <c r="A126" s="1">
        <v>10010024</v>
      </c>
      <c r="B126" s="8" t="s">
        <v>295</v>
      </c>
      <c r="C126" s="19" t="s">
        <v>485</v>
      </c>
      <c r="D126" s="1">
        <v>3</v>
      </c>
      <c r="E126" s="2">
        <v>1</v>
      </c>
      <c r="F126" s="7">
        <v>14</v>
      </c>
      <c r="G126" s="7" t="s">
        <v>90</v>
      </c>
      <c r="H126" s="7">
        <v>2</v>
      </c>
      <c r="I126" s="9" t="s">
        <v>292</v>
      </c>
      <c r="J126" s="9">
        <v>2</v>
      </c>
      <c r="K126" s="9" t="s">
        <v>122</v>
      </c>
      <c r="L126" s="9">
        <v>7</v>
      </c>
      <c r="M126" s="9">
        <v>0</v>
      </c>
      <c r="N126" s="3"/>
      <c r="O126" s="7"/>
      <c r="P126" s="7"/>
      <c r="Q126" s="7"/>
      <c r="R126" s="7"/>
      <c r="S126" s="7">
        <v>0</v>
      </c>
      <c r="T126" s="9">
        <f>MROUND(ROUND(T125*2.5,0)*(100+10%*H126)%,30)</f>
        <v>7440</v>
      </c>
      <c r="U126" s="10"/>
      <c r="V126" s="10"/>
      <c r="W126" s="10">
        <v>0</v>
      </c>
      <c r="X126" s="7">
        <v>7500</v>
      </c>
      <c r="Y126" s="7"/>
      <c r="Z126" s="7">
        <v>0</v>
      </c>
      <c r="AA126" s="10"/>
      <c r="AB126" s="7" t="s">
        <v>293</v>
      </c>
      <c r="AC126" s="7"/>
    </row>
    <row r="127" spans="1:29">
      <c r="A127" s="1">
        <v>10010024</v>
      </c>
      <c r="B127" s="8" t="s">
        <v>296</v>
      </c>
      <c r="C127" s="19" t="s">
        <v>485</v>
      </c>
      <c r="D127" s="1">
        <v>4</v>
      </c>
      <c r="E127" s="2">
        <v>1</v>
      </c>
      <c r="F127" s="7">
        <v>19</v>
      </c>
      <c r="G127" s="7" t="s">
        <v>90</v>
      </c>
      <c r="H127" s="7">
        <v>2</v>
      </c>
      <c r="I127" s="9" t="s">
        <v>292</v>
      </c>
      <c r="J127" s="9">
        <v>2</v>
      </c>
      <c r="K127" s="9" t="s">
        <v>88</v>
      </c>
      <c r="L127" s="9">
        <v>10</v>
      </c>
      <c r="M127" s="9">
        <v>0</v>
      </c>
      <c r="N127" s="3"/>
      <c r="O127" s="7"/>
      <c r="P127" s="7"/>
      <c r="Q127" s="7"/>
      <c r="R127" s="7"/>
      <c r="S127" s="7">
        <v>0</v>
      </c>
      <c r="T127" s="9">
        <f>MROUND(ROUND(T126*6,0)*(100+10%*H127)%,30)</f>
        <v>44730</v>
      </c>
      <c r="U127" s="10"/>
      <c r="V127" s="10"/>
      <c r="W127" s="10">
        <v>0</v>
      </c>
      <c r="X127" s="7">
        <f>MROUND(ROUND(X126*4,0)*(100+10%*N127)%,30)</f>
        <v>30000</v>
      </c>
      <c r="Y127" s="7"/>
      <c r="Z127" s="7">
        <v>0</v>
      </c>
      <c r="AA127" s="10"/>
      <c r="AB127" s="7" t="s">
        <v>293</v>
      </c>
      <c r="AC127" s="7"/>
    </row>
    <row r="128" spans="1:29">
      <c r="A128" s="1">
        <v>10010024</v>
      </c>
      <c r="B128" s="8" t="s">
        <v>297</v>
      </c>
      <c r="C128" s="19" t="s">
        <v>485</v>
      </c>
      <c r="D128" s="1">
        <v>5</v>
      </c>
      <c r="E128" s="2">
        <v>1</v>
      </c>
      <c r="F128" s="7">
        <v>25</v>
      </c>
      <c r="G128" s="7" t="s">
        <v>90</v>
      </c>
      <c r="H128" s="7">
        <v>2</v>
      </c>
      <c r="I128" s="9" t="s">
        <v>292</v>
      </c>
      <c r="J128" s="9">
        <v>2</v>
      </c>
      <c r="K128" s="9" t="s">
        <v>262</v>
      </c>
      <c r="L128" s="9">
        <v>14</v>
      </c>
      <c r="M128" s="9">
        <v>0</v>
      </c>
      <c r="N128" s="3"/>
      <c r="O128" s="7"/>
      <c r="P128" s="7"/>
      <c r="Q128" s="7"/>
      <c r="R128" s="7"/>
      <c r="S128" s="7">
        <v>0</v>
      </c>
      <c r="T128" s="9">
        <f>MROUND(ROUND(T127*3.3,0)*(100+10%*H128)%,30)</f>
        <v>147900</v>
      </c>
      <c r="U128" s="10"/>
      <c r="V128" s="10"/>
      <c r="W128" s="10">
        <v>0</v>
      </c>
      <c r="X128" s="7">
        <f>MROUND(ROUND(X127*6,0)*(100+10%*N128)%,30)</f>
        <v>180000</v>
      </c>
      <c r="Y128" s="7"/>
      <c r="Z128" s="7">
        <v>0</v>
      </c>
      <c r="AA128" s="10"/>
      <c r="AB128" s="7" t="s">
        <v>293</v>
      </c>
      <c r="AC128" s="7"/>
    </row>
    <row r="129" spans="1:29">
      <c r="A129" s="1">
        <v>10010025</v>
      </c>
      <c r="B129" s="8" t="s">
        <v>298</v>
      </c>
      <c r="C129" s="19" t="s">
        <v>486</v>
      </c>
      <c r="D129" s="1">
        <v>1</v>
      </c>
      <c r="E129" s="2">
        <v>1</v>
      </c>
      <c r="F129" s="7">
        <v>7</v>
      </c>
      <c r="G129" s="7" t="s">
        <v>90</v>
      </c>
      <c r="H129" s="7">
        <v>2</v>
      </c>
      <c r="I129" s="9" t="s">
        <v>299</v>
      </c>
      <c r="J129" s="9">
        <v>2</v>
      </c>
      <c r="K129" s="9" t="s">
        <v>79</v>
      </c>
      <c r="L129" s="9">
        <v>2</v>
      </c>
      <c r="M129" s="9">
        <v>0</v>
      </c>
      <c r="N129" s="3"/>
      <c r="O129" s="7"/>
      <c r="P129" s="7"/>
      <c r="Q129" s="7"/>
      <c r="R129" s="7"/>
      <c r="S129" s="7">
        <v>0</v>
      </c>
      <c r="T129" s="9">
        <v>700</v>
      </c>
      <c r="U129" s="10"/>
      <c r="V129" s="10"/>
      <c r="W129" s="10">
        <v>0</v>
      </c>
      <c r="X129" s="7">
        <v>600</v>
      </c>
      <c r="Y129" s="7"/>
      <c r="Z129" s="7">
        <v>0</v>
      </c>
      <c r="AA129" s="10"/>
      <c r="AB129" s="7" t="s">
        <v>300</v>
      </c>
      <c r="AC129" s="7"/>
    </row>
    <row r="130" spans="1:29">
      <c r="A130" s="1">
        <v>10010025</v>
      </c>
      <c r="B130" s="8" t="s">
        <v>301</v>
      </c>
      <c r="C130" s="19" t="s">
        <v>486</v>
      </c>
      <c r="D130" s="1">
        <v>2</v>
      </c>
      <c r="E130" s="2">
        <v>1</v>
      </c>
      <c r="F130" s="7">
        <v>11</v>
      </c>
      <c r="G130" s="7" t="s">
        <v>90</v>
      </c>
      <c r="H130" s="7">
        <v>2</v>
      </c>
      <c r="I130" s="9" t="s">
        <v>299</v>
      </c>
      <c r="J130" s="9">
        <v>2</v>
      </c>
      <c r="K130" s="9" t="s">
        <v>82</v>
      </c>
      <c r="L130" s="9">
        <v>4</v>
      </c>
      <c r="M130" s="9">
        <v>0</v>
      </c>
      <c r="N130" s="3"/>
      <c r="O130" s="7"/>
      <c r="P130" s="7"/>
      <c r="Q130" s="7"/>
      <c r="R130" s="7"/>
      <c r="S130" s="7">
        <v>0</v>
      </c>
      <c r="T130" s="9">
        <v>2200</v>
      </c>
      <c r="U130" s="10"/>
      <c r="V130" s="10"/>
      <c r="W130" s="10">
        <v>0</v>
      </c>
      <c r="X130" s="7">
        <v>2000</v>
      </c>
      <c r="Y130" s="7"/>
      <c r="Z130" s="7">
        <v>0</v>
      </c>
      <c r="AA130" s="10"/>
      <c r="AB130" s="7" t="s">
        <v>300</v>
      </c>
      <c r="AC130" s="7"/>
    </row>
    <row r="131" spans="1:29">
      <c r="A131" s="1">
        <v>10010025</v>
      </c>
      <c r="B131" s="8" t="s">
        <v>302</v>
      </c>
      <c r="C131" s="19" t="s">
        <v>486</v>
      </c>
      <c r="D131" s="1">
        <v>3</v>
      </c>
      <c r="E131" s="2">
        <v>1</v>
      </c>
      <c r="F131" s="7">
        <v>15</v>
      </c>
      <c r="G131" s="7" t="s">
        <v>90</v>
      </c>
      <c r="H131" s="7">
        <v>2</v>
      </c>
      <c r="I131" s="9" t="s">
        <v>299</v>
      </c>
      <c r="J131" s="9">
        <v>2</v>
      </c>
      <c r="K131" s="9" t="s">
        <v>122</v>
      </c>
      <c r="L131" s="9">
        <v>7</v>
      </c>
      <c r="M131" s="9">
        <v>0</v>
      </c>
      <c r="N131" s="3"/>
      <c r="O131" s="7"/>
      <c r="P131" s="7"/>
      <c r="Q131" s="7"/>
      <c r="R131" s="7"/>
      <c r="S131" s="7">
        <v>0</v>
      </c>
      <c r="T131" s="9">
        <f>MROUND(ROUND(T130*3,0)*(100+10%*P131)%,30)</f>
        <v>6600</v>
      </c>
      <c r="U131" s="10"/>
      <c r="V131" s="10"/>
      <c r="W131" s="10">
        <v>0</v>
      </c>
      <c r="X131" s="7">
        <v>6000</v>
      </c>
      <c r="Y131" s="7"/>
      <c r="Z131" s="7">
        <v>0</v>
      </c>
      <c r="AA131" s="10"/>
      <c r="AB131" s="7" t="s">
        <v>300</v>
      </c>
      <c r="AC131" s="7"/>
    </row>
    <row r="132" spans="1:29">
      <c r="A132" s="1">
        <v>10010025</v>
      </c>
      <c r="B132" s="8" t="s">
        <v>303</v>
      </c>
      <c r="C132" s="19" t="s">
        <v>486</v>
      </c>
      <c r="D132" s="1">
        <v>4</v>
      </c>
      <c r="E132" s="2">
        <v>1</v>
      </c>
      <c r="F132" s="7">
        <v>20</v>
      </c>
      <c r="G132" s="7" t="s">
        <v>90</v>
      </c>
      <c r="H132" s="7">
        <v>2</v>
      </c>
      <c r="I132" s="9" t="s">
        <v>299</v>
      </c>
      <c r="J132" s="9">
        <v>2</v>
      </c>
      <c r="K132" s="9" t="s">
        <v>106</v>
      </c>
      <c r="L132" s="9">
        <v>11</v>
      </c>
      <c r="M132" s="9">
        <v>0</v>
      </c>
      <c r="N132" s="3"/>
      <c r="O132" s="7"/>
      <c r="P132" s="7"/>
      <c r="Q132" s="7"/>
      <c r="R132" s="7"/>
      <c r="S132" s="7">
        <v>0</v>
      </c>
      <c r="T132" s="9">
        <f>MROUND(ROUND(T131*6.3,0)*(100+10%*P132)%,30)</f>
        <v>41580</v>
      </c>
      <c r="U132" s="10"/>
      <c r="V132" s="10"/>
      <c r="W132" s="10">
        <v>0</v>
      </c>
      <c r="X132" s="7">
        <f>MROUND(ROUND(X131*5,0)*(100+10%*S132)%,30)</f>
        <v>30000</v>
      </c>
      <c r="Y132" s="7"/>
      <c r="Z132" s="7">
        <v>0</v>
      </c>
      <c r="AA132" s="10"/>
      <c r="AB132" s="7" t="s">
        <v>300</v>
      </c>
      <c r="AC132" s="7"/>
    </row>
    <row r="133" spans="1:29">
      <c r="A133" s="1">
        <v>10010025</v>
      </c>
      <c r="B133" s="8" t="s">
        <v>304</v>
      </c>
      <c r="C133" s="19" t="s">
        <v>486</v>
      </c>
      <c r="D133" s="1">
        <v>5</v>
      </c>
      <c r="E133" s="2">
        <v>1</v>
      </c>
      <c r="F133" s="7">
        <v>26</v>
      </c>
      <c r="G133" s="7" t="s">
        <v>90</v>
      </c>
      <c r="H133" s="7">
        <v>2</v>
      </c>
      <c r="I133" s="9" t="s">
        <v>299</v>
      </c>
      <c r="J133" s="9">
        <v>2</v>
      </c>
      <c r="K133" s="9" t="s">
        <v>156</v>
      </c>
      <c r="L133" s="9">
        <v>13</v>
      </c>
      <c r="M133" s="9">
        <v>0</v>
      </c>
      <c r="N133" s="3"/>
      <c r="O133" s="7"/>
      <c r="P133" s="7"/>
      <c r="Q133" s="7"/>
      <c r="R133" s="7"/>
      <c r="S133" s="7">
        <v>0</v>
      </c>
      <c r="T133" s="9">
        <f>MROUND(ROUND(T132*3.3,0)*(100+10%*P133)%,30)</f>
        <v>137220</v>
      </c>
      <c r="U133" s="10"/>
      <c r="V133" s="10"/>
      <c r="W133" s="10">
        <v>0</v>
      </c>
      <c r="X133" s="7">
        <f>MROUND(ROUND(X132*6.3,0)*(100+10%*S133)%,30)</f>
        <v>189000</v>
      </c>
      <c r="Y133" s="7"/>
      <c r="Z133" s="7">
        <v>0</v>
      </c>
      <c r="AA133" s="10"/>
      <c r="AB133" s="7" t="s">
        <v>300</v>
      </c>
      <c r="AC133" s="7"/>
    </row>
    <row r="134" spans="1:29">
      <c r="A134" s="1">
        <v>10010026</v>
      </c>
      <c r="B134" s="8" t="s">
        <v>305</v>
      </c>
      <c r="C134" s="19" t="s">
        <v>487</v>
      </c>
      <c r="D134" s="1">
        <v>1</v>
      </c>
      <c r="E134" s="2">
        <v>1</v>
      </c>
      <c r="F134" s="7">
        <v>7</v>
      </c>
      <c r="G134" s="7" t="s">
        <v>90</v>
      </c>
      <c r="H134" s="7">
        <v>2</v>
      </c>
      <c r="I134" s="9" t="s">
        <v>306</v>
      </c>
      <c r="J134" s="9">
        <v>2</v>
      </c>
      <c r="K134" s="9" t="s">
        <v>79</v>
      </c>
      <c r="L134" s="9">
        <v>2</v>
      </c>
      <c r="M134" s="9">
        <v>0</v>
      </c>
      <c r="N134" s="3"/>
      <c r="O134" s="7"/>
      <c r="P134" s="7"/>
      <c r="Q134" s="7"/>
      <c r="R134" s="7"/>
      <c r="S134" s="7">
        <v>0</v>
      </c>
      <c r="T134" s="9">
        <v>690</v>
      </c>
      <c r="U134" s="10"/>
      <c r="V134" s="10"/>
      <c r="W134" s="10">
        <v>0</v>
      </c>
      <c r="X134" s="7">
        <v>600</v>
      </c>
      <c r="Y134" s="7"/>
      <c r="Z134" s="7">
        <v>0</v>
      </c>
      <c r="AA134" s="10"/>
      <c r="AB134" s="7" t="s">
        <v>307</v>
      </c>
      <c r="AC134" s="7"/>
    </row>
    <row r="135" spans="1:29">
      <c r="A135" s="1">
        <v>10010026</v>
      </c>
      <c r="B135" s="8" t="s">
        <v>308</v>
      </c>
      <c r="C135" s="19" t="s">
        <v>487</v>
      </c>
      <c r="D135" s="1">
        <v>2</v>
      </c>
      <c r="E135" s="2">
        <v>1</v>
      </c>
      <c r="F135" s="7">
        <v>10</v>
      </c>
      <c r="G135" s="7" t="s">
        <v>90</v>
      </c>
      <c r="H135" s="7">
        <v>2</v>
      </c>
      <c r="I135" s="9" t="s">
        <v>306</v>
      </c>
      <c r="J135" s="9">
        <v>2</v>
      </c>
      <c r="K135" s="9" t="s">
        <v>84</v>
      </c>
      <c r="L135" s="9">
        <v>5</v>
      </c>
      <c r="M135" s="9">
        <v>0</v>
      </c>
      <c r="N135" s="3"/>
      <c r="O135" s="7"/>
      <c r="P135" s="7"/>
      <c r="Q135" s="7"/>
      <c r="R135" s="7"/>
      <c r="S135" s="7">
        <v>0</v>
      </c>
      <c r="T135" s="9">
        <v>2800</v>
      </c>
      <c r="U135" s="10"/>
      <c r="V135" s="10"/>
      <c r="W135" s="10">
        <v>0</v>
      </c>
      <c r="X135" s="7">
        <v>2700</v>
      </c>
      <c r="Y135" s="7"/>
      <c r="Z135" s="7">
        <v>0</v>
      </c>
      <c r="AA135" s="10"/>
      <c r="AB135" s="7" t="s">
        <v>307</v>
      </c>
      <c r="AC135" s="7"/>
    </row>
    <row r="136" spans="1:29">
      <c r="A136" s="1">
        <v>10010026</v>
      </c>
      <c r="B136" s="8" t="s">
        <v>309</v>
      </c>
      <c r="C136" s="19" t="s">
        <v>487</v>
      </c>
      <c r="D136" s="1">
        <v>3</v>
      </c>
      <c r="E136" s="2">
        <v>1</v>
      </c>
      <c r="F136" s="7">
        <v>14</v>
      </c>
      <c r="G136" s="7" t="s">
        <v>90</v>
      </c>
      <c r="H136" s="7">
        <v>2</v>
      </c>
      <c r="I136" s="9" t="s">
        <v>306</v>
      </c>
      <c r="J136" s="9">
        <v>2</v>
      </c>
      <c r="K136" s="9" t="s">
        <v>86</v>
      </c>
      <c r="L136" s="9">
        <v>8</v>
      </c>
      <c r="M136" s="9">
        <v>0</v>
      </c>
      <c r="N136" s="3"/>
      <c r="O136" s="7"/>
      <c r="P136" s="7"/>
      <c r="Q136" s="7"/>
      <c r="R136" s="7"/>
      <c r="S136" s="7">
        <v>0</v>
      </c>
      <c r="T136" s="9">
        <f>MROUND(ROUND(T135*3.9,0)*(100+10%*P136)%,30)</f>
        <v>10920</v>
      </c>
      <c r="U136" s="10"/>
      <c r="V136" s="10"/>
      <c r="W136" s="10">
        <v>0</v>
      </c>
      <c r="X136" s="7">
        <v>9300</v>
      </c>
      <c r="Y136" s="7"/>
      <c r="Z136" s="7">
        <v>0</v>
      </c>
      <c r="AA136" s="10"/>
      <c r="AB136" s="7" t="s">
        <v>307</v>
      </c>
      <c r="AC136" s="7"/>
    </row>
    <row r="137" spans="1:29">
      <c r="A137" s="1">
        <v>10010026</v>
      </c>
      <c r="B137" s="8" t="s">
        <v>310</v>
      </c>
      <c r="C137" s="19" t="s">
        <v>487</v>
      </c>
      <c r="D137" s="1">
        <v>4</v>
      </c>
      <c r="E137" s="2">
        <v>1</v>
      </c>
      <c r="F137" s="7">
        <v>19</v>
      </c>
      <c r="G137" s="7" t="s">
        <v>90</v>
      </c>
      <c r="H137" s="7">
        <v>2</v>
      </c>
      <c r="I137" s="9" t="s">
        <v>306</v>
      </c>
      <c r="J137" s="9">
        <v>2</v>
      </c>
      <c r="K137" s="9" t="s">
        <v>88</v>
      </c>
      <c r="L137" s="9">
        <v>10</v>
      </c>
      <c r="M137" s="9">
        <v>0</v>
      </c>
      <c r="N137" s="3"/>
      <c r="O137" s="7"/>
      <c r="P137" s="7"/>
      <c r="Q137" s="7"/>
      <c r="R137" s="7"/>
      <c r="S137" s="7">
        <v>0</v>
      </c>
      <c r="T137" s="9">
        <f t="shared" ref="T137" si="20">MROUND(ROUND(T136*3.9,0)*(100+10%*P137)%,30)</f>
        <v>42600</v>
      </c>
      <c r="U137" s="10"/>
      <c r="V137" s="10"/>
      <c r="W137" s="10">
        <v>0</v>
      </c>
      <c r="X137" s="7">
        <f>MROUND(ROUND(X136*3.9,0)*(100+10%*S137)%,30)</f>
        <v>36270</v>
      </c>
      <c r="Y137" s="7"/>
      <c r="Z137" s="7">
        <v>0</v>
      </c>
      <c r="AA137" s="10"/>
      <c r="AB137" s="7" t="s">
        <v>307</v>
      </c>
      <c r="AC137" s="7"/>
    </row>
    <row r="138" spans="1:29">
      <c r="A138" s="1">
        <v>10010026</v>
      </c>
      <c r="B138" s="8" t="s">
        <v>311</v>
      </c>
      <c r="C138" s="19" t="s">
        <v>487</v>
      </c>
      <c r="D138" s="1">
        <v>5</v>
      </c>
      <c r="E138" s="2">
        <v>1</v>
      </c>
      <c r="F138" s="7">
        <v>25</v>
      </c>
      <c r="G138" s="7" t="s">
        <v>90</v>
      </c>
      <c r="H138" s="7">
        <v>2</v>
      </c>
      <c r="I138" s="9" t="s">
        <v>306</v>
      </c>
      <c r="J138" s="9">
        <v>2</v>
      </c>
      <c r="K138" s="9" t="s">
        <v>132</v>
      </c>
      <c r="L138" s="9">
        <v>12</v>
      </c>
      <c r="M138" s="9">
        <v>0</v>
      </c>
      <c r="N138" s="3"/>
      <c r="O138" s="7"/>
      <c r="P138" s="7"/>
      <c r="Q138" s="7"/>
      <c r="R138" s="7"/>
      <c r="S138" s="7">
        <v>0</v>
      </c>
      <c r="T138" s="9">
        <f>MROUND(ROUND(T137*3,0)*(100+10%*P138)%,30)</f>
        <v>127800</v>
      </c>
      <c r="U138" s="10"/>
      <c r="V138" s="10"/>
      <c r="W138" s="10">
        <v>0</v>
      </c>
      <c r="X138" s="7">
        <f>MROUND(ROUND(X137*3.9,0)*(100+10%*S138)%,30)</f>
        <v>141450</v>
      </c>
      <c r="Y138" s="7"/>
      <c r="Z138" s="7">
        <v>0</v>
      </c>
      <c r="AA138" s="10"/>
      <c r="AB138" s="7" t="s">
        <v>307</v>
      </c>
      <c r="AC138" s="7"/>
    </row>
    <row r="139" spans="1:29">
      <c r="A139" s="1">
        <v>10010027</v>
      </c>
      <c r="B139" s="8" t="s">
        <v>312</v>
      </c>
      <c r="C139" s="19" t="s">
        <v>488</v>
      </c>
      <c r="D139" s="1">
        <v>1</v>
      </c>
      <c r="E139" s="2">
        <v>1</v>
      </c>
      <c r="F139" s="7">
        <v>5</v>
      </c>
      <c r="G139" s="7" t="s">
        <v>90</v>
      </c>
      <c r="H139" s="7">
        <v>2</v>
      </c>
      <c r="I139" s="9" t="s">
        <v>313</v>
      </c>
      <c r="J139" s="9">
        <v>2</v>
      </c>
      <c r="K139" s="9" t="s">
        <v>84</v>
      </c>
      <c r="L139" s="9">
        <v>5</v>
      </c>
      <c r="M139" s="9">
        <v>0</v>
      </c>
      <c r="N139" s="3"/>
      <c r="O139" s="7"/>
      <c r="P139" s="7"/>
      <c r="Q139" s="7"/>
      <c r="R139" s="7"/>
      <c r="S139" s="7">
        <v>0</v>
      </c>
      <c r="T139" s="9">
        <v>2750</v>
      </c>
      <c r="U139" s="10"/>
      <c r="V139" s="10"/>
      <c r="W139" s="10">
        <v>0</v>
      </c>
      <c r="X139" s="7">
        <v>2400</v>
      </c>
      <c r="Y139" s="7"/>
      <c r="Z139" s="7">
        <v>0</v>
      </c>
      <c r="AA139" s="10"/>
      <c r="AB139" s="7" t="s">
        <v>314</v>
      </c>
      <c r="AC139" s="7"/>
    </row>
    <row r="140" spans="1:29">
      <c r="A140" s="1">
        <v>10010027</v>
      </c>
      <c r="B140" s="8" t="s">
        <v>315</v>
      </c>
      <c r="C140" s="19" t="s">
        <v>488</v>
      </c>
      <c r="D140" s="1">
        <v>2</v>
      </c>
      <c r="E140" s="2">
        <v>1</v>
      </c>
      <c r="F140" s="7">
        <v>10</v>
      </c>
      <c r="G140" s="7" t="s">
        <v>90</v>
      </c>
      <c r="H140" s="7">
        <v>2</v>
      </c>
      <c r="I140" s="9" t="s">
        <v>313</v>
      </c>
      <c r="J140" s="9">
        <v>2</v>
      </c>
      <c r="K140" s="9" t="s">
        <v>122</v>
      </c>
      <c r="L140" s="9">
        <v>7</v>
      </c>
      <c r="M140" s="9">
        <v>0</v>
      </c>
      <c r="N140" s="3"/>
      <c r="O140" s="7"/>
      <c r="P140" s="7"/>
      <c r="Q140" s="7"/>
      <c r="R140" s="7"/>
      <c r="S140" s="7">
        <v>0</v>
      </c>
      <c r="T140" s="9">
        <v>7000</v>
      </c>
      <c r="U140" s="10"/>
      <c r="V140" s="10"/>
      <c r="W140" s="10">
        <v>0</v>
      </c>
      <c r="X140" s="7">
        <v>6300</v>
      </c>
      <c r="Y140" s="7"/>
      <c r="Z140" s="7">
        <v>0</v>
      </c>
      <c r="AA140" s="10"/>
      <c r="AB140" s="7" t="s">
        <v>314</v>
      </c>
      <c r="AC140" s="7"/>
    </row>
    <row r="141" spans="1:29">
      <c r="A141" s="1">
        <v>10010027</v>
      </c>
      <c r="B141" s="8" t="s">
        <v>316</v>
      </c>
      <c r="C141" s="19" t="s">
        <v>488</v>
      </c>
      <c r="D141" s="1">
        <v>3</v>
      </c>
      <c r="E141" s="2">
        <v>1</v>
      </c>
      <c r="F141" s="7">
        <v>15</v>
      </c>
      <c r="G141" s="7" t="s">
        <v>90</v>
      </c>
      <c r="H141" s="7">
        <v>2</v>
      </c>
      <c r="I141" s="9" t="s">
        <v>313</v>
      </c>
      <c r="J141" s="9">
        <v>2</v>
      </c>
      <c r="K141" s="9" t="s">
        <v>127</v>
      </c>
      <c r="L141" s="9">
        <v>9</v>
      </c>
      <c r="M141" s="9">
        <v>0</v>
      </c>
      <c r="N141" s="3"/>
      <c r="O141" s="7"/>
      <c r="P141" s="7"/>
      <c r="Q141" s="7"/>
      <c r="R141" s="7"/>
      <c r="S141" s="7">
        <v>0</v>
      </c>
      <c r="T141" s="9">
        <f>MROUND(ROUND(T140*2.5,0)*(100+10%*P141)%,30)</f>
        <v>17490</v>
      </c>
      <c r="U141" s="10"/>
      <c r="V141" s="10"/>
      <c r="W141" s="10">
        <v>0</v>
      </c>
      <c r="X141" s="7">
        <v>15000</v>
      </c>
      <c r="Y141" s="7"/>
      <c r="Z141" s="7">
        <v>0</v>
      </c>
      <c r="AA141" s="10"/>
      <c r="AB141" s="7" t="s">
        <v>314</v>
      </c>
      <c r="AC141" s="7"/>
    </row>
    <row r="142" spans="1:29">
      <c r="A142" s="1">
        <v>10010027</v>
      </c>
      <c r="B142" s="8" t="s">
        <v>317</v>
      </c>
      <c r="C142" s="19" t="s">
        <v>488</v>
      </c>
      <c r="D142" s="1">
        <v>4</v>
      </c>
      <c r="E142" s="2">
        <v>1</v>
      </c>
      <c r="F142" s="7">
        <v>20</v>
      </c>
      <c r="G142" s="7" t="s">
        <v>90</v>
      </c>
      <c r="H142" s="7">
        <v>2</v>
      </c>
      <c r="I142" s="9" t="s">
        <v>313</v>
      </c>
      <c r="J142" s="9">
        <v>2</v>
      </c>
      <c r="K142" s="9" t="s">
        <v>106</v>
      </c>
      <c r="L142" s="9">
        <v>11</v>
      </c>
      <c r="M142" s="9">
        <v>0</v>
      </c>
      <c r="N142" s="3"/>
      <c r="O142" s="7"/>
      <c r="P142" s="7"/>
      <c r="Q142" s="7"/>
      <c r="R142" s="7"/>
      <c r="S142" s="7">
        <v>0</v>
      </c>
      <c r="T142" s="9">
        <f t="shared" ref="T142:T143" si="21">MROUND(ROUND(T141*2.5,0)*(100+10%*P142)%,30)</f>
        <v>43740</v>
      </c>
      <c r="U142" s="10"/>
      <c r="V142" s="10"/>
      <c r="W142" s="10">
        <v>0</v>
      </c>
      <c r="X142" s="7">
        <f>MROUND(ROUND(X141*2.5,0)*(100+10%*S142)%,30)</f>
        <v>37500</v>
      </c>
      <c r="Y142" s="7"/>
      <c r="Z142" s="7">
        <v>0</v>
      </c>
      <c r="AA142" s="10"/>
      <c r="AB142" s="7" t="s">
        <v>314</v>
      </c>
      <c r="AC142" s="7"/>
    </row>
    <row r="143" spans="1:29">
      <c r="A143" s="1">
        <v>10010027</v>
      </c>
      <c r="B143" s="8" t="s">
        <v>318</v>
      </c>
      <c r="C143" s="19" t="s">
        <v>488</v>
      </c>
      <c r="D143" s="1">
        <v>5</v>
      </c>
      <c r="E143" s="2">
        <v>1</v>
      </c>
      <c r="F143" s="7">
        <v>25</v>
      </c>
      <c r="G143" s="7" t="s">
        <v>90</v>
      </c>
      <c r="H143" s="7">
        <v>2</v>
      </c>
      <c r="I143" s="9" t="s">
        <v>313</v>
      </c>
      <c r="J143" s="9">
        <v>2</v>
      </c>
      <c r="K143" s="9" t="s">
        <v>262</v>
      </c>
      <c r="L143" s="9">
        <v>14</v>
      </c>
      <c r="M143" s="9">
        <v>0</v>
      </c>
      <c r="N143" s="3"/>
      <c r="O143" s="7"/>
      <c r="P143" s="7"/>
      <c r="Q143" s="7"/>
      <c r="R143" s="7"/>
      <c r="S143" s="7">
        <v>0</v>
      </c>
      <c r="T143" s="9">
        <f t="shared" si="21"/>
        <v>109350</v>
      </c>
      <c r="U143" s="10"/>
      <c r="V143" s="10"/>
      <c r="W143" s="10">
        <v>0</v>
      </c>
      <c r="X143" s="7">
        <f>MROUND(ROUND(X142*2.5,0)*(100+10%*S143)%,30)</f>
        <v>93750</v>
      </c>
      <c r="Y143" s="7"/>
      <c r="Z143" s="7">
        <v>0</v>
      </c>
      <c r="AA143" s="10"/>
      <c r="AB143" s="7" t="s">
        <v>314</v>
      </c>
      <c r="AC143" s="7"/>
    </row>
    <row r="144" spans="1:29">
      <c r="A144" s="1">
        <v>10010028</v>
      </c>
      <c r="B144" s="8" t="s">
        <v>319</v>
      </c>
      <c r="C144" s="19" t="s">
        <v>489</v>
      </c>
      <c r="D144" s="1">
        <v>1</v>
      </c>
      <c r="E144" s="2">
        <v>1</v>
      </c>
      <c r="F144" s="7">
        <v>10</v>
      </c>
      <c r="G144" s="7" t="s">
        <v>90</v>
      </c>
      <c r="H144" s="7">
        <v>2</v>
      </c>
      <c r="I144" s="9" t="s">
        <v>320</v>
      </c>
      <c r="J144" s="9">
        <v>2</v>
      </c>
      <c r="K144" s="9" t="s">
        <v>84</v>
      </c>
      <c r="L144" s="9">
        <v>5</v>
      </c>
      <c r="M144" s="9">
        <v>0</v>
      </c>
      <c r="N144" s="3"/>
      <c r="O144" s="7"/>
      <c r="P144" s="7"/>
      <c r="Q144" s="7"/>
      <c r="R144" s="7"/>
      <c r="S144" s="7">
        <v>0</v>
      </c>
      <c r="T144" s="9">
        <v>3000</v>
      </c>
      <c r="U144" s="10"/>
      <c r="V144" s="10"/>
      <c r="W144" s="10">
        <v>0</v>
      </c>
      <c r="X144" s="7">
        <v>3000</v>
      </c>
      <c r="Y144" s="7"/>
      <c r="Z144" s="7">
        <v>0</v>
      </c>
      <c r="AA144" s="10"/>
      <c r="AB144" s="7" t="s">
        <v>321</v>
      </c>
      <c r="AC144" s="7"/>
    </row>
    <row r="145" spans="1:29">
      <c r="A145" s="1">
        <v>10010028</v>
      </c>
      <c r="B145" s="8" t="s">
        <v>322</v>
      </c>
      <c r="C145" s="19" t="s">
        <v>489</v>
      </c>
      <c r="D145" s="1">
        <v>2</v>
      </c>
      <c r="E145" s="2">
        <v>1</v>
      </c>
      <c r="F145" s="7">
        <v>18</v>
      </c>
      <c r="G145" s="7" t="s">
        <v>90</v>
      </c>
      <c r="H145" s="7">
        <v>2</v>
      </c>
      <c r="I145" s="9" t="s">
        <v>320</v>
      </c>
      <c r="J145" s="9">
        <v>2</v>
      </c>
      <c r="K145" s="9" t="s">
        <v>86</v>
      </c>
      <c r="L145" s="9">
        <v>8</v>
      </c>
      <c r="M145" s="9">
        <v>0</v>
      </c>
      <c r="N145" s="3"/>
      <c r="O145" s="7"/>
      <c r="P145" s="7"/>
      <c r="Q145" s="7"/>
      <c r="R145" s="7"/>
      <c r="S145" s="7">
        <v>0</v>
      </c>
      <c r="T145" s="9">
        <v>13500</v>
      </c>
      <c r="U145" s="10"/>
      <c r="V145" s="10"/>
      <c r="W145" s="10">
        <v>0</v>
      </c>
      <c r="X145" s="7">
        <v>12000</v>
      </c>
      <c r="Y145" s="7"/>
      <c r="Z145" s="7">
        <v>0</v>
      </c>
      <c r="AA145" s="10"/>
      <c r="AB145" s="7" t="s">
        <v>321</v>
      </c>
      <c r="AC145" s="7"/>
    </row>
    <row r="146" spans="1:29">
      <c r="A146" s="1">
        <v>10010028</v>
      </c>
      <c r="B146" s="8" t="s">
        <v>323</v>
      </c>
      <c r="C146" s="19" t="s">
        <v>489</v>
      </c>
      <c r="D146" s="1">
        <v>3</v>
      </c>
      <c r="E146" s="2">
        <v>1</v>
      </c>
      <c r="F146" s="7">
        <v>25</v>
      </c>
      <c r="G146" s="7" t="s">
        <v>90</v>
      </c>
      <c r="H146" s="7">
        <v>2</v>
      </c>
      <c r="I146" s="9" t="s">
        <v>320</v>
      </c>
      <c r="J146" s="9">
        <v>2</v>
      </c>
      <c r="K146" s="9" t="s">
        <v>88</v>
      </c>
      <c r="L146" s="9">
        <v>10</v>
      </c>
      <c r="M146" s="9">
        <v>0</v>
      </c>
      <c r="N146" s="3"/>
      <c r="O146" s="7"/>
      <c r="P146" s="7"/>
      <c r="Q146" s="7"/>
      <c r="R146" s="7"/>
      <c r="S146" s="7">
        <v>0</v>
      </c>
      <c r="T146" s="9">
        <f>MROUND(ROUND(T145*3,0)*(100+10%*P146)%,30)</f>
        <v>40500</v>
      </c>
      <c r="U146" s="10"/>
      <c r="V146" s="10"/>
      <c r="W146" s="10">
        <v>0</v>
      </c>
      <c r="X146" s="7">
        <v>36000</v>
      </c>
      <c r="Y146" s="7"/>
      <c r="Z146" s="7">
        <v>0</v>
      </c>
      <c r="AA146" s="10"/>
      <c r="AB146" s="7" t="s">
        <v>321</v>
      </c>
      <c r="AC146" s="7"/>
    </row>
    <row r="147" spans="1:29">
      <c r="A147" s="1">
        <v>10010028</v>
      </c>
      <c r="B147" s="8" t="s">
        <v>324</v>
      </c>
      <c r="C147" s="19" t="s">
        <v>489</v>
      </c>
      <c r="D147" s="1">
        <v>4</v>
      </c>
      <c r="E147" s="2">
        <v>1</v>
      </c>
      <c r="F147" s="7">
        <v>33</v>
      </c>
      <c r="G147" s="7" t="s">
        <v>90</v>
      </c>
      <c r="H147" s="7">
        <v>2</v>
      </c>
      <c r="I147" s="9" t="s">
        <v>320</v>
      </c>
      <c r="J147" s="9">
        <v>2</v>
      </c>
      <c r="K147" s="9" t="s">
        <v>132</v>
      </c>
      <c r="L147" s="9">
        <v>12</v>
      </c>
      <c r="M147" s="9">
        <v>0</v>
      </c>
      <c r="N147" s="3"/>
      <c r="O147" s="7"/>
      <c r="P147" s="7"/>
      <c r="Q147" s="7"/>
      <c r="R147" s="7"/>
      <c r="S147" s="7">
        <v>0</v>
      </c>
      <c r="T147" s="9">
        <f t="shared" ref="T147:T148" si="22">MROUND(ROUND(T146*3,0)*(100+10%*P147)%,30)</f>
        <v>121500</v>
      </c>
      <c r="U147" s="10"/>
      <c r="V147" s="10"/>
      <c r="W147" s="10">
        <v>0</v>
      </c>
      <c r="X147" s="7">
        <f>MROUND(ROUND(X146*3,0)*(100+10%*S147)%,30)</f>
        <v>108000</v>
      </c>
      <c r="Y147" s="7"/>
      <c r="Z147" s="7">
        <v>0</v>
      </c>
      <c r="AA147" s="10"/>
      <c r="AB147" s="7" t="s">
        <v>321</v>
      </c>
      <c r="AC147" s="7"/>
    </row>
    <row r="148" spans="1:29">
      <c r="A148" s="1">
        <v>10010028</v>
      </c>
      <c r="B148" s="8" t="s">
        <v>325</v>
      </c>
      <c r="C148" s="19" t="s">
        <v>489</v>
      </c>
      <c r="D148" s="1">
        <v>5</v>
      </c>
      <c r="E148" s="2">
        <v>1</v>
      </c>
      <c r="F148" s="7">
        <v>40</v>
      </c>
      <c r="G148" s="7" t="s">
        <v>90</v>
      </c>
      <c r="H148" s="7">
        <v>2</v>
      </c>
      <c r="I148" s="9" t="s">
        <v>320</v>
      </c>
      <c r="J148" s="9">
        <v>2</v>
      </c>
      <c r="K148" s="9" t="s">
        <v>262</v>
      </c>
      <c r="L148" s="9">
        <v>14</v>
      </c>
      <c r="M148" s="9">
        <v>0</v>
      </c>
      <c r="N148" s="3"/>
      <c r="O148" s="7"/>
      <c r="P148" s="7"/>
      <c r="Q148" s="7"/>
      <c r="R148" s="7"/>
      <c r="S148" s="7">
        <v>0</v>
      </c>
      <c r="T148" s="9">
        <f t="shared" si="22"/>
        <v>364500</v>
      </c>
      <c r="U148" s="10"/>
      <c r="V148" s="10"/>
      <c r="W148" s="10">
        <v>0</v>
      </c>
      <c r="X148" s="7">
        <f>MROUND(ROUND(X147*3,0)*(100+10%*S148)%,30)</f>
        <v>324000</v>
      </c>
      <c r="Y148" s="7"/>
      <c r="Z148" s="7">
        <v>0</v>
      </c>
      <c r="AA148" s="10"/>
      <c r="AB148" s="7" t="s">
        <v>321</v>
      </c>
      <c r="AC148" s="7"/>
    </row>
    <row r="149" spans="1:29">
      <c r="A149" s="1">
        <v>10010029</v>
      </c>
      <c r="B149" s="8" t="s">
        <v>326</v>
      </c>
      <c r="C149" s="19" t="s">
        <v>490</v>
      </c>
      <c r="D149" s="1">
        <v>1</v>
      </c>
      <c r="E149" s="2">
        <v>1</v>
      </c>
      <c r="F149" s="7">
        <v>9</v>
      </c>
      <c r="G149" s="7" t="s">
        <v>90</v>
      </c>
      <c r="H149" s="7">
        <v>2</v>
      </c>
      <c r="I149" s="9" t="s">
        <v>327</v>
      </c>
      <c r="J149" s="9">
        <v>2</v>
      </c>
      <c r="K149" s="9" t="s">
        <v>115</v>
      </c>
      <c r="L149" s="9">
        <v>3</v>
      </c>
      <c r="M149" s="9">
        <v>0</v>
      </c>
      <c r="N149" s="3"/>
      <c r="O149" s="7"/>
      <c r="P149" s="7"/>
      <c r="Q149" s="7"/>
      <c r="R149" s="7"/>
      <c r="S149" s="7">
        <v>0</v>
      </c>
      <c r="T149" s="9">
        <v>1200</v>
      </c>
      <c r="U149" s="10"/>
      <c r="V149" s="10"/>
      <c r="W149" s="10">
        <v>0</v>
      </c>
      <c r="X149" s="7">
        <v>1000</v>
      </c>
      <c r="Y149" s="7"/>
      <c r="Z149" s="7">
        <v>0</v>
      </c>
      <c r="AA149" s="10"/>
      <c r="AB149" s="7" t="s">
        <v>328</v>
      </c>
      <c r="AC149" s="7"/>
    </row>
    <row r="150" spans="1:29">
      <c r="A150" s="1">
        <v>10010029</v>
      </c>
      <c r="B150" s="8" t="s">
        <v>329</v>
      </c>
      <c r="C150" s="19" t="s">
        <v>490</v>
      </c>
      <c r="D150" s="1">
        <v>2</v>
      </c>
      <c r="E150" s="2">
        <v>1</v>
      </c>
      <c r="F150" s="7">
        <v>16</v>
      </c>
      <c r="G150" s="7" t="s">
        <v>90</v>
      </c>
      <c r="H150" s="7">
        <v>2</v>
      </c>
      <c r="I150" s="9" t="s">
        <v>327</v>
      </c>
      <c r="J150" s="9">
        <v>2</v>
      </c>
      <c r="K150" s="9" t="s">
        <v>103</v>
      </c>
      <c r="L150" s="9">
        <v>6</v>
      </c>
      <c r="M150" s="9">
        <v>0</v>
      </c>
      <c r="N150" s="3"/>
      <c r="O150" s="7"/>
      <c r="P150" s="7"/>
      <c r="Q150" s="7"/>
      <c r="R150" s="7"/>
      <c r="S150" s="7">
        <v>0</v>
      </c>
      <c r="T150" s="9">
        <v>7800</v>
      </c>
      <c r="U150" s="10"/>
      <c r="V150" s="10"/>
      <c r="W150" s="10">
        <v>0</v>
      </c>
      <c r="X150" s="7">
        <v>7500</v>
      </c>
      <c r="Y150" s="7"/>
      <c r="Z150" s="7">
        <v>0</v>
      </c>
      <c r="AA150" s="10"/>
      <c r="AB150" s="7" t="s">
        <v>328</v>
      </c>
      <c r="AC150" s="7"/>
    </row>
    <row r="151" spans="1:29">
      <c r="A151" s="1">
        <v>10010029</v>
      </c>
      <c r="B151" s="8" t="s">
        <v>330</v>
      </c>
      <c r="C151" s="19" t="s">
        <v>490</v>
      </c>
      <c r="D151" s="1">
        <v>3</v>
      </c>
      <c r="E151" s="2">
        <v>1</v>
      </c>
      <c r="F151" s="7">
        <v>22</v>
      </c>
      <c r="G151" s="7" t="s">
        <v>90</v>
      </c>
      <c r="H151" s="7">
        <v>2</v>
      </c>
      <c r="I151" s="9" t="s">
        <v>327</v>
      </c>
      <c r="J151" s="9">
        <v>2</v>
      </c>
      <c r="K151" s="9" t="s">
        <v>86</v>
      </c>
      <c r="L151" s="9">
        <v>8</v>
      </c>
      <c r="M151" s="9">
        <v>0</v>
      </c>
      <c r="N151" s="3"/>
      <c r="O151" s="7"/>
      <c r="P151" s="7"/>
      <c r="Q151" s="7"/>
      <c r="R151" s="7"/>
      <c r="S151" s="7">
        <v>0</v>
      </c>
      <c r="T151" s="9">
        <f>MROUND(ROUND(T150*2.1,0)*(100+10%*H151)%,30)</f>
        <v>16410</v>
      </c>
      <c r="U151" s="10"/>
      <c r="V151" s="10"/>
      <c r="W151" s="10">
        <v>0</v>
      </c>
      <c r="X151" s="7">
        <v>15000</v>
      </c>
      <c r="Y151" s="7"/>
      <c r="Z151" s="7">
        <v>0</v>
      </c>
      <c r="AA151" s="10"/>
      <c r="AB151" s="7" t="s">
        <v>328</v>
      </c>
      <c r="AC151" s="7"/>
    </row>
    <row r="152" spans="1:29">
      <c r="A152" s="1">
        <v>10010029</v>
      </c>
      <c r="B152" s="8" t="s">
        <v>331</v>
      </c>
      <c r="C152" s="19" t="s">
        <v>490</v>
      </c>
      <c r="D152" s="1">
        <v>4</v>
      </c>
      <c r="E152" s="2">
        <v>1</v>
      </c>
      <c r="F152" s="7">
        <v>29</v>
      </c>
      <c r="G152" s="7" t="s">
        <v>90</v>
      </c>
      <c r="H152" s="7">
        <v>2</v>
      </c>
      <c r="I152" s="9" t="s">
        <v>327</v>
      </c>
      <c r="J152" s="9">
        <v>2</v>
      </c>
      <c r="K152" s="9" t="s">
        <v>127</v>
      </c>
      <c r="L152" s="9">
        <v>9</v>
      </c>
      <c r="M152" s="9">
        <v>0</v>
      </c>
      <c r="N152" s="3"/>
      <c r="O152" s="7"/>
      <c r="P152" s="7"/>
      <c r="Q152" s="7"/>
      <c r="R152" s="7"/>
      <c r="S152" s="7">
        <v>0</v>
      </c>
      <c r="T152" s="9">
        <f>MROUND(ROUND(T151*1.5,0)*(100+10%*H152)%,30)</f>
        <v>24660</v>
      </c>
      <c r="U152" s="10"/>
      <c r="V152" s="10"/>
      <c r="W152" s="10">
        <v>0</v>
      </c>
      <c r="X152" s="7">
        <f>MROUND(ROUND(X151*2.1,0)*(100+10%*N152)%,30)</f>
        <v>31500</v>
      </c>
      <c r="Y152" s="7"/>
      <c r="Z152" s="7">
        <v>0</v>
      </c>
      <c r="AA152" s="10"/>
      <c r="AB152" s="7" t="s">
        <v>328</v>
      </c>
      <c r="AC152" s="7"/>
    </row>
    <row r="153" spans="1:29">
      <c r="A153" s="1">
        <v>10010029</v>
      </c>
      <c r="B153" s="8" t="s">
        <v>332</v>
      </c>
      <c r="C153" s="19" t="s">
        <v>490</v>
      </c>
      <c r="D153" s="1">
        <v>5</v>
      </c>
      <c r="E153" s="2">
        <v>1</v>
      </c>
      <c r="F153" s="7">
        <v>35</v>
      </c>
      <c r="G153" s="7" t="s">
        <v>90</v>
      </c>
      <c r="H153" s="7">
        <v>2</v>
      </c>
      <c r="I153" s="9" t="s">
        <v>327</v>
      </c>
      <c r="J153" s="9">
        <v>2</v>
      </c>
      <c r="K153" s="9" t="s">
        <v>106</v>
      </c>
      <c r="L153" s="9">
        <v>11</v>
      </c>
      <c r="M153" s="9">
        <v>0</v>
      </c>
      <c r="N153" s="3"/>
      <c r="O153" s="7"/>
      <c r="P153" s="7"/>
      <c r="Q153" s="7"/>
      <c r="R153" s="7"/>
      <c r="S153" s="7">
        <v>0</v>
      </c>
      <c r="T153" s="9">
        <f t="shared" ref="T153" si="23">MROUND(ROUND(T152*2.4,0)*(100+10%*H153)%,30)</f>
        <v>59310</v>
      </c>
      <c r="U153" s="10"/>
      <c r="V153" s="10"/>
      <c r="W153" s="10">
        <v>0</v>
      </c>
      <c r="X153" s="7">
        <f>MROUND(ROUND(X152*1.5,0)*(100+10%*N153)%,30)</f>
        <v>47250</v>
      </c>
      <c r="Y153" s="7"/>
      <c r="Z153" s="7">
        <v>0</v>
      </c>
      <c r="AA153" s="10"/>
      <c r="AB153" s="7" t="s">
        <v>328</v>
      </c>
      <c r="AC153" s="7"/>
    </row>
    <row r="154" spans="1:29">
      <c r="A154" s="1">
        <v>10010030</v>
      </c>
      <c r="B154" s="14" t="s">
        <v>333</v>
      </c>
      <c r="C154" s="14" t="s">
        <v>491</v>
      </c>
      <c r="D154" s="1">
        <v>1</v>
      </c>
      <c r="E154" s="15">
        <v>1</v>
      </c>
      <c r="F154" s="16">
        <v>0</v>
      </c>
      <c r="G154" s="7" t="s">
        <v>90</v>
      </c>
      <c r="H154" s="16">
        <v>0</v>
      </c>
      <c r="I154" s="17" t="s">
        <v>334</v>
      </c>
      <c r="J154" s="17">
        <v>0</v>
      </c>
      <c r="K154" s="9"/>
      <c r="L154" s="9">
        <v>0</v>
      </c>
      <c r="M154" s="9">
        <v>0</v>
      </c>
      <c r="N154" s="3"/>
      <c r="O154" s="16"/>
      <c r="P154" s="16"/>
      <c r="Q154" s="7"/>
      <c r="R154" s="16"/>
      <c r="S154" s="16">
        <v>0</v>
      </c>
      <c r="T154" s="17">
        <v>0</v>
      </c>
      <c r="U154" s="10"/>
      <c r="V154" s="10"/>
      <c r="W154" s="10">
        <v>0</v>
      </c>
      <c r="X154" s="16">
        <v>0</v>
      </c>
      <c r="Y154" s="7"/>
      <c r="Z154" s="7">
        <v>0</v>
      </c>
      <c r="AA154" s="10"/>
      <c r="AB154" s="16" t="s">
        <v>335</v>
      </c>
      <c r="AC154" s="7"/>
    </row>
    <row r="155" spans="1:29">
      <c r="A155" s="1">
        <v>10010031</v>
      </c>
      <c r="B155" s="8" t="s">
        <v>336</v>
      </c>
      <c r="C155" s="19" t="s">
        <v>492</v>
      </c>
      <c r="D155" s="1">
        <v>1</v>
      </c>
      <c r="E155" s="2">
        <v>1</v>
      </c>
      <c r="F155" s="7">
        <v>20</v>
      </c>
      <c r="G155" s="7" t="s">
        <v>90</v>
      </c>
      <c r="H155" s="7">
        <v>2</v>
      </c>
      <c r="I155" s="9" t="s">
        <v>337</v>
      </c>
      <c r="J155" s="9">
        <v>2</v>
      </c>
      <c r="K155" s="9" t="s">
        <v>82</v>
      </c>
      <c r="L155" s="9">
        <v>4</v>
      </c>
      <c r="M155" s="9">
        <v>0</v>
      </c>
      <c r="N155" s="3"/>
      <c r="O155" s="7"/>
      <c r="P155" s="7"/>
      <c r="Q155" s="7"/>
      <c r="R155" s="7"/>
      <c r="S155" s="7">
        <v>0</v>
      </c>
      <c r="T155" s="9">
        <v>2100</v>
      </c>
      <c r="U155" s="10"/>
      <c r="V155" s="10"/>
      <c r="W155" s="10">
        <v>0</v>
      </c>
      <c r="X155" s="7">
        <v>2100</v>
      </c>
      <c r="Y155" s="7"/>
      <c r="Z155" s="7">
        <v>0</v>
      </c>
      <c r="AA155" s="10"/>
      <c r="AB155" s="7" t="s">
        <v>338</v>
      </c>
      <c r="AC155" s="7"/>
    </row>
    <row r="156" spans="1:29">
      <c r="A156" s="1">
        <v>10010031</v>
      </c>
      <c r="B156" s="8" t="s">
        <v>339</v>
      </c>
      <c r="C156" s="19" t="s">
        <v>492</v>
      </c>
      <c r="D156" s="1">
        <v>2</v>
      </c>
      <c r="E156" s="2">
        <v>1</v>
      </c>
      <c r="F156" s="7">
        <v>22</v>
      </c>
      <c r="G156" s="7" t="s">
        <v>90</v>
      </c>
      <c r="H156" s="7">
        <v>2</v>
      </c>
      <c r="I156" s="9" t="s">
        <v>337</v>
      </c>
      <c r="J156" s="9">
        <v>2</v>
      </c>
      <c r="K156" s="9" t="s">
        <v>84</v>
      </c>
      <c r="L156" s="9">
        <v>5</v>
      </c>
      <c r="M156" s="9">
        <v>0</v>
      </c>
      <c r="N156" s="3"/>
      <c r="O156" s="7"/>
      <c r="P156" s="7"/>
      <c r="Q156" s="7"/>
      <c r="R156" s="7"/>
      <c r="S156" s="7">
        <v>0</v>
      </c>
      <c r="T156" s="9">
        <v>3200</v>
      </c>
      <c r="U156" s="10"/>
      <c r="V156" s="10"/>
      <c r="W156" s="10">
        <v>0</v>
      </c>
      <c r="X156" s="7">
        <v>3600</v>
      </c>
      <c r="Y156" s="7"/>
      <c r="Z156" s="7">
        <v>0</v>
      </c>
      <c r="AA156" s="10"/>
      <c r="AB156" s="7" t="s">
        <v>338</v>
      </c>
      <c r="AC156" s="7"/>
    </row>
    <row r="157" spans="1:29">
      <c r="A157" s="1">
        <v>10010031</v>
      </c>
      <c r="B157" s="8" t="s">
        <v>340</v>
      </c>
      <c r="C157" s="19" t="s">
        <v>492</v>
      </c>
      <c r="D157" s="1">
        <v>3</v>
      </c>
      <c r="E157" s="2">
        <v>1</v>
      </c>
      <c r="F157" s="7">
        <v>25</v>
      </c>
      <c r="G157" s="7" t="s">
        <v>90</v>
      </c>
      <c r="H157" s="7">
        <v>2</v>
      </c>
      <c r="I157" s="9" t="s">
        <v>337</v>
      </c>
      <c r="J157" s="9">
        <v>2</v>
      </c>
      <c r="K157" s="9" t="s">
        <v>122</v>
      </c>
      <c r="L157" s="9">
        <v>7</v>
      </c>
      <c r="M157" s="9">
        <v>0</v>
      </c>
      <c r="N157" s="3"/>
      <c r="O157" s="7"/>
      <c r="P157" s="7"/>
      <c r="Q157" s="7"/>
      <c r="R157" s="7"/>
      <c r="S157" s="7">
        <v>0</v>
      </c>
      <c r="T157" s="9">
        <f>MROUND(ROUND(T156*2.4,0)*(100+10%*P157)%,30)</f>
        <v>7680</v>
      </c>
      <c r="U157" s="10"/>
      <c r="V157" s="10"/>
      <c r="W157" s="10">
        <v>0</v>
      </c>
      <c r="X157" s="7">
        <v>7500</v>
      </c>
      <c r="Y157" s="7"/>
      <c r="Z157" s="7">
        <v>0</v>
      </c>
      <c r="AA157" s="10"/>
      <c r="AB157" s="7" t="s">
        <v>338</v>
      </c>
      <c r="AC157" s="7"/>
    </row>
    <row r="158" spans="1:29">
      <c r="A158" s="1">
        <v>10010031</v>
      </c>
      <c r="B158" s="8" t="s">
        <v>341</v>
      </c>
      <c r="C158" s="19" t="s">
        <v>492</v>
      </c>
      <c r="D158" s="1">
        <v>4</v>
      </c>
      <c r="E158" s="2">
        <v>1</v>
      </c>
      <c r="F158" s="7">
        <v>28</v>
      </c>
      <c r="G158" s="7" t="s">
        <v>90</v>
      </c>
      <c r="H158" s="7">
        <v>2</v>
      </c>
      <c r="I158" s="9" t="s">
        <v>337</v>
      </c>
      <c r="J158" s="9">
        <v>2</v>
      </c>
      <c r="K158" s="9" t="s">
        <v>127</v>
      </c>
      <c r="L158" s="9">
        <v>9</v>
      </c>
      <c r="M158" s="9">
        <v>0</v>
      </c>
      <c r="N158" s="3"/>
      <c r="O158" s="7"/>
      <c r="P158" s="7"/>
      <c r="Q158" s="7"/>
      <c r="R158" s="7"/>
      <c r="S158" s="7">
        <v>0</v>
      </c>
      <c r="T158" s="9">
        <f t="shared" ref="T158" si="24">MROUND(ROUND(T157*2.5,0)*(100+10%*H158)%,30)</f>
        <v>19230</v>
      </c>
      <c r="U158" s="10"/>
      <c r="V158" s="10"/>
      <c r="W158" s="10">
        <v>0</v>
      </c>
      <c r="X158" s="7">
        <f>MROUND(ROUND(X157*5,0)*(100+10%*S158)%,30)</f>
        <v>37500</v>
      </c>
      <c r="Y158" s="7"/>
      <c r="Z158" s="7">
        <v>0</v>
      </c>
      <c r="AA158" s="10"/>
      <c r="AB158" s="7" t="s">
        <v>338</v>
      </c>
      <c r="AC158" s="7"/>
    </row>
    <row r="159" spans="1:29">
      <c r="A159" s="1">
        <v>10010031</v>
      </c>
      <c r="B159" s="8" t="s">
        <v>342</v>
      </c>
      <c r="C159" s="19" t="s">
        <v>492</v>
      </c>
      <c r="D159" s="1">
        <v>5</v>
      </c>
      <c r="E159" s="2">
        <v>1</v>
      </c>
      <c r="F159" s="7">
        <v>30</v>
      </c>
      <c r="G159" s="7" t="s">
        <v>90</v>
      </c>
      <c r="H159" s="7">
        <v>2</v>
      </c>
      <c r="I159" s="9" t="s">
        <v>337</v>
      </c>
      <c r="J159" s="9">
        <v>2</v>
      </c>
      <c r="K159" s="9" t="s">
        <v>156</v>
      </c>
      <c r="L159" s="9">
        <v>13</v>
      </c>
      <c r="M159" s="9">
        <v>0</v>
      </c>
      <c r="N159" s="3"/>
      <c r="O159" s="7"/>
      <c r="P159" s="7"/>
      <c r="Q159" s="7"/>
      <c r="R159" s="7"/>
      <c r="S159" s="7">
        <v>0</v>
      </c>
      <c r="T159" s="9">
        <f>MROUND(ROUND(T158*6,0)*(100+10%*H159)%,30)</f>
        <v>115620</v>
      </c>
      <c r="U159" s="10"/>
      <c r="V159" s="10"/>
      <c r="W159" s="10">
        <v>0</v>
      </c>
      <c r="X159" s="7">
        <f>MROUND(ROUND(X158*2.5,0)*(100+10%*N159)%,30)</f>
        <v>93750</v>
      </c>
      <c r="Y159" s="7"/>
      <c r="Z159" s="7">
        <v>0</v>
      </c>
      <c r="AA159" s="10"/>
      <c r="AB159" s="7" t="s">
        <v>338</v>
      </c>
      <c r="AC159" s="7"/>
    </row>
    <row r="160" spans="1:29">
      <c r="A160" s="1">
        <v>10010032</v>
      </c>
      <c r="B160" s="8" t="s">
        <v>343</v>
      </c>
      <c r="C160" s="19" t="s">
        <v>493</v>
      </c>
      <c r="D160" s="1">
        <v>1</v>
      </c>
      <c r="E160" s="2">
        <v>1</v>
      </c>
      <c r="F160" s="7">
        <v>7</v>
      </c>
      <c r="G160" s="7" t="s">
        <v>90</v>
      </c>
      <c r="H160" s="7">
        <v>2</v>
      </c>
      <c r="I160" s="9" t="s">
        <v>344</v>
      </c>
      <c r="J160" s="9">
        <v>3</v>
      </c>
      <c r="K160" s="9" t="s">
        <v>82</v>
      </c>
      <c r="L160" s="9">
        <v>4</v>
      </c>
      <c r="M160" s="9">
        <v>0</v>
      </c>
      <c r="N160" s="3"/>
      <c r="O160" s="7"/>
      <c r="P160" s="7"/>
      <c r="Q160" s="7"/>
      <c r="R160" s="7"/>
      <c r="S160" s="7">
        <v>0</v>
      </c>
      <c r="T160" s="9">
        <v>2000</v>
      </c>
      <c r="U160" s="10"/>
      <c r="V160" s="10"/>
      <c r="W160" s="10">
        <v>0</v>
      </c>
      <c r="X160" s="7">
        <v>1800</v>
      </c>
      <c r="Y160" s="7"/>
      <c r="Z160" s="7">
        <v>0</v>
      </c>
      <c r="AA160" s="10"/>
      <c r="AB160" s="7" t="s">
        <v>345</v>
      </c>
      <c r="AC160" s="7"/>
    </row>
    <row r="161" spans="1:29">
      <c r="A161" s="1">
        <v>10010032</v>
      </c>
      <c r="B161" s="8" t="s">
        <v>346</v>
      </c>
      <c r="C161" s="19" t="s">
        <v>493</v>
      </c>
      <c r="D161" s="1">
        <v>2</v>
      </c>
      <c r="E161" s="2">
        <v>1</v>
      </c>
      <c r="F161" s="7">
        <v>12</v>
      </c>
      <c r="G161" s="7" t="s">
        <v>90</v>
      </c>
      <c r="H161" s="7">
        <v>2</v>
      </c>
      <c r="I161" s="9" t="s">
        <v>344</v>
      </c>
      <c r="J161" s="9">
        <v>3</v>
      </c>
      <c r="K161" s="9" t="s">
        <v>103</v>
      </c>
      <c r="L161" s="9">
        <v>6</v>
      </c>
      <c r="M161" s="9">
        <v>0</v>
      </c>
      <c r="N161" s="3"/>
      <c r="O161" s="7"/>
      <c r="P161" s="7"/>
      <c r="Q161" s="7"/>
      <c r="R161" s="7"/>
      <c r="S161" s="7">
        <v>0</v>
      </c>
      <c r="T161" s="9">
        <v>7550</v>
      </c>
      <c r="U161" s="10"/>
      <c r="V161" s="10"/>
      <c r="W161" s="10">
        <v>0</v>
      </c>
      <c r="X161" s="7">
        <v>7200</v>
      </c>
      <c r="Y161" s="7"/>
      <c r="Z161" s="7">
        <v>0</v>
      </c>
      <c r="AA161" s="10"/>
      <c r="AB161" s="7" t="s">
        <v>345</v>
      </c>
      <c r="AC161" s="7"/>
    </row>
    <row r="162" spans="1:29">
      <c r="A162" s="1">
        <v>10010032</v>
      </c>
      <c r="B162" s="8" t="s">
        <v>347</v>
      </c>
      <c r="C162" s="19" t="s">
        <v>493</v>
      </c>
      <c r="D162" s="1">
        <v>3</v>
      </c>
      <c r="E162" s="2">
        <v>1</v>
      </c>
      <c r="F162" s="7">
        <v>16</v>
      </c>
      <c r="G162" s="7" t="s">
        <v>90</v>
      </c>
      <c r="H162" s="7">
        <v>2</v>
      </c>
      <c r="I162" s="9" t="s">
        <v>344</v>
      </c>
      <c r="J162" s="9">
        <v>3</v>
      </c>
      <c r="K162" s="9" t="s">
        <v>86</v>
      </c>
      <c r="L162" s="9">
        <v>8</v>
      </c>
      <c r="M162" s="9">
        <v>0</v>
      </c>
      <c r="N162" s="3"/>
      <c r="O162" s="7"/>
      <c r="P162" s="7"/>
      <c r="Q162" s="7"/>
      <c r="R162" s="7"/>
      <c r="S162" s="7">
        <v>0</v>
      </c>
      <c r="T162" s="9">
        <f>MROUND(ROUND(T161*2.4,0)*(100+10%*H162)%,30)</f>
        <v>18150</v>
      </c>
      <c r="U162" s="10"/>
      <c r="V162" s="10"/>
      <c r="W162" s="10">
        <v>0</v>
      </c>
      <c r="X162" s="7">
        <v>18500</v>
      </c>
      <c r="Y162" s="7"/>
      <c r="Z162" s="7">
        <v>0</v>
      </c>
      <c r="AA162" s="10"/>
      <c r="AB162" s="7" t="s">
        <v>345</v>
      </c>
      <c r="AC162" s="7"/>
    </row>
    <row r="163" spans="1:29">
      <c r="A163" s="1">
        <v>10010032</v>
      </c>
      <c r="B163" s="8" t="s">
        <v>348</v>
      </c>
      <c r="C163" s="19" t="s">
        <v>493</v>
      </c>
      <c r="D163" s="1">
        <v>4</v>
      </c>
      <c r="E163" s="2">
        <v>1</v>
      </c>
      <c r="F163" s="7">
        <v>19</v>
      </c>
      <c r="G163" s="7" t="s">
        <v>90</v>
      </c>
      <c r="H163" s="7">
        <v>2</v>
      </c>
      <c r="I163" s="9" t="s">
        <v>344</v>
      </c>
      <c r="J163" s="9">
        <v>3</v>
      </c>
      <c r="K163" s="9" t="s">
        <v>88</v>
      </c>
      <c r="L163" s="9">
        <v>10</v>
      </c>
      <c r="M163" s="9">
        <v>0</v>
      </c>
      <c r="N163" s="3"/>
      <c r="O163" s="7"/>
      <c r="P163" s="7"/>
      <c r="Q163" s="7"/>
      <c r="R163" s="7"/>
      <c r="S163" s="7">
        <v>0</v>
      </c>
      <c r="T163" s="9">
        <f t="shared" ref="T163:T164" si="25">MROUND(ROUND(T162*2.5,0)*(100+10%*H163)%,30)</f>
        <v>45480</v>
      </c>
      <c r="U163" s="10"/>
      <c r="V163" s="10"/>
      <c r="W163" s="10">
        <v>0</v>
      </c>
      <c r="X163" s="7">
        <f>MROUND(ROUND(X162*2.4,0)*(100+10%*N163)%,30)</f>
        <v>44400</v>
      </c>
      <c r="Y163" s="7"/>
      <c r="Z163" s="7">
        <v>0</v>
      </c>
      <c r="AA163" s="10"/>
      <c r="AB163" s="7" t="s">
        <v>345</v>
      </c>
      <c r="AC163" s="7"/>
    </row>
    <row r="164" spans="1:29">
      <c r="A164" s="1">
        <v>10010032</v>
      </c>
      <c r="B164" s="8" t="s">
        <v>349</v>
      </c>
      <c r="C164" s="19" t="s">
        <v>493</v>
      </c>
      <c r="D164" s="1">
        <v>5</v>
      </c>
      <c r="E164" s="2">
        <v>1</v>
      </c>
      <c r="F164" s="7">
        <v>22</v>
      </c>
      <c r="G164" s="7" t="s">
        <v>90</v>
      </c>
      <c r="H164" s="7">
        <v>2</v>
      </c>
      <c r="I164" s="9" t="s">
        <v>344</v>
      </c>
      <c r="J164" s="9">
        <v>3</v>
      </c>
      <c r="K164" s="9" t="s">
        <v>132</v>
      </c>
      <c r="L164" s="9">
        <v>12</v>
      </c>
      <c r="M164" s="9">
        <v>0</v>
      </c>
      <c r="N164" s="3"/>
      <c r="O164" s="7"/>
      <c r="P164" s="7"/>
      <c r="Q164" s="7"/>
      <c r="R164" s="7"/>
      <c r="S164" s="7">
        <v>0</v>
      </c>
      <c r="T164" s="9">
        <f t="shared" si="25"/>
        <v>113940</v>
      </c>
      <c r="U164" s="10"/>
      <c r="V164" s="10"/>
      <c r="W164" s="10">
        <v>0</v>
      </c>
      <c r="X164" s="7">
        <f>MROUND(ROUND(X163*2.5,0)*(100+10%*N164)%,30)</f>
        <v>111000</v>
      </c>
      <c r="Y164" s="7"/>
      <c r="Z164" s="7">
        <v>0</v>
      </c>
      <c r="AA164" s="10"/>
      <c r="AB164" s="7" t="s">
        <v>345</v>
      </c>
      <c r="AC164" s="7"/>
    </row>
    <row r="165" spans="1:29">
      <c r="A165" s="1">
        <v>10010033</v>
      </c>
      <c r="B165" s="8" t="s">
        <v>350</v>
      </c>
      <c r="C165" s="19" t="s">
        <v>494</v>
      </c>
      <c r="D165" s="1">
        <v>1</v>
      </c>
      <c r="E165" s="2">
        <v>1</v>
      </c>
      <c r="F165" s="7">
        <v>7</v>
      </c>
      <c r="G165" s="7" t="s">
        <v>90</v>
      </c>
      <c r="H165" s="7">
        <v>2</v>
      </c>
      <c r="I165" s="9" t="s">
        <v>351</v>
      </c>
      <c r="J165" s="9">
        <v>3</v>
      </c>
      <c r="K165" s="9" t="s">
        <v>82</v>
      </c>
      <c r="L165" s="9">
        <v>4</v>
      </c>
      <c r="M165" s="9">
        <v>0</v>
      </c>
      <c r="N165" s="3"/>
      <c r="O165" s="7"/>
      <c r="P165" s="7"/>
      <c r="Q165" s="7"/>
      <c r="R165" s="7"/>
      <c r="S165" s="7">
        <v>0</v>
      </c>
      <c r="T165" s="9">
        <v>2900</v>
      </c>
      <c r="U165" s="10"/>
      <c r="V165" s="10"/>
      <c r="W165" s="10">
        <v>0</v>
      </c>
      <c r="X165" s="7">
        <v>2700</v>
      </c>
      <c r="Y165" s="7"/>
      <c r="Z165" s="7">
        <v>0</v>
      </c>
      <c r="AA165" s="10"/>
      <c r="AB165" s="7" t="s">
        <v>352</v>
      </c>
      <c r="AC165" s="7"/>
    </row>
    <row r="166" spans="1:29">
      <c r="A166" s="1">
        <v>10010033</v>
      </c>
      <c r="B166" s="8" t="s">
        <v>353</v>
      </c>
      <c r="C166" s="19" t="s">
        <v>494</v>
      </c>
      <c r="D166" s="1">
        <v>2</v>
      </c>
      <c r="E166" s="2">
        <v>1</v>
      </c>
      <c r="F166" s="7">
        <v>10</v>
      </c>
      <c r="G166" s="7" t="s">
        <v>90</v>
      </c>
      <c r="H166" s="7">
        <v>2</v>
      </c>
      <c r="I166" s="9" t="s">
        <v>351</v>
      </c>
      <c r="J166" s="9">
        <v>3</v>
      </c>
      <c r="K166" s="9" t="s">
        <v>103</v>
      </c>
      <c r="L166" s="9">
        <v>6</v>
      </c>
      <c r="M166" s="9">
        <v>0</v>
      </c>
      <c r="N166" s="3"/>
      <c r="O166" s="7"/>
      <c r="P166" s="7"/>
      <c r="Q166" s="7"/>
      <c r="R166" s="7"/>
      <c r="S166" s="7">
        <v>0</v>
      </c>
      <c r="T166" s="9">
        <v>7450</v>
      </c>
      <c r="U166" s="10"/>
      <c r="V166" s="10"/>
      <c r="W166" s="10">
        <v>0</v>
      </c>
      <c r="X166" s="7">
        <v>7200</v>
      </c>
      <c r="Y166" s="7"/>
      <c r="Z166" s="7">
        <v>0</v>
      </c>
      <c r="AA166" s="10"/>
      <c r="AB166" s="7" t="s">
        <v>352</v>
      </c>
      <c r="AC166" s="7"/>
    </row>
    <row r="167" spans="1:29">
      <c r="A167" s="1">
        <v>10010033</v>
      </c>
      <c r="B167" s="8" t="s">
        <v>354</v>
      </c>
      <c r="C167" s="19" t="s">
        <v>494</v>
      </c>
      <c r="D167" s="1">
        <v>3</v>
      </c>
      <c r="E167" s="2">
        <v>1</v>
      </c>
      <c r="F167" s="7">
        <v>13</v>
      </c>
      <c r="G167" s="7" t="s">
        <v>90</v>
      </c>
      <c r="H167" s="7">
        <v>2</v>
      </c>
      <c r="I167" s="9" t="s">
        <v>355</v>
      </c>
      <c r="J167" s="9">
        <v>3</v>
      </c>
      <c r="K167" s="9" t="s">
        <v>127</v>
      </c>
      <c r="L167" s="9">
        <v>9</v>
      </c>
      <c r="M167" s="9">
        <v>0</v>
      </c>
      <c r="N167" s="3"/>
      <c r="O167" s="7"/>
      <c r="P167" s="7"/>
      <c r="Q167" s="7"/>
      <c r="R167" s="7"/>
      <c r="S167" s="7">
        <v>0</v>
      </c>
      <c r="T167" s="9">
        <f>MROUND(ROUND(T166*2.4,0)*(100+10%*H167)%,30)</f>
        <v>17910</v>
      </c>
      <c r="U167" s="10"/>
      <c r="V167" s="10"/>
      <c r="W167" s="10">
        <v>0</v>
      </c>
      <c r="X167" s="7">
        <v>18000</v>
      </c>
      <c r="Y167" s="7"/>
      <c r="Z167" s="7">
        <v>0</v>
      </c>
      <c r="AA167" s="10"/>
      <c r="AB167" s="7" t="s">
        <v>352</v>
      </c>
      <c r="AC167" s="7"/>
    </row>
    <row r="168" spans="1:29">
      <c r="A168" s="1">
        <v>10010033</v>
      </c>
      <c r="B168" s="8" t="s">
        <v>356</v>
      </c>
      <c r="C168" s="19" t="s">
        <v>494</v>
      </c>
      <c r="D168" s="1">
        <v>4</v>
      </c>
      <c r="E168" s="2">
        <v>1</v>
      </c>
      <c r="F168" s="7">
        <v>16</v>
      </c>
      <c r="G168" s="7" t="s">
        <v>282</v>
      </c>
      <c r="H168" s="7">
        <v>2</v>
      </c>
      <c r="I168" s="9" t="s">
        <v>351</v>
      </c>
      <c r="J168" s="9">
        <v>3</v>
      </c>
      <c r="K168" s="9" t="s">
        <v>88</v>
      </c>
      <c r="L168" s="9">
        <v>10</v>
      </c>
      <c r="M168" s="9">
        <v>0</v>
      </c>
      <c r="N168" s="3"/>
      <c r="O168" s="7"/>
      <c r="P168" s="7"/>
      <c r="Q168" s="7"/>
      <c r="R168" s="7"/>
      <c r="S168" s="7">
        <v>0</v>
      </c>
      <c r="T168" s="9">
        <f t="shared" ref="T168:T169" si="26">MROUND(ROUND(T167*2.5,0)*(100+10%*H168)%,30)</f>
        <v>44850</v>
      </c>
      <c r="U168" s="10"/>
      <c r="V168" s="10"/>
      <c r="W168" s="10">
        <v>0</v>
      </c>
      <c r="X168" s="7">
        <f>MROUND(ROUND(X167*2.4,0)*(100+10%*N168)%,30)</f>
        <v>43200</v>
      </c>
      <c r="Y168" s="7"/>
      <c r="Z168" s="7">
        <v>0</v>
      </c>
      <c r="AA168" s="10"/>
      <c r="AB168" s="7" t="s">
        <v>352</v>
      </c>
      <c r="AC168" s="7"/>
    </row>
    <row r="169" spans="1:29">
      <c r="A169" s="1">
        <v>10010033</v>
      </c>
      <c r="B169" s="8" t="s">
        <v>357</v>
      </c>
      <c r="C169" s="19" t="s">
        <v>494</v>
      </c>
      <c r="D169" s="1">
        <v>5</v>
      </c>
      <c r="E169" s="2">
        <v>1</v>
      </c>
      <c r="F169" s="7">
        <v>20</v>
      </c>
      <c r="G169" s="7" t="s">
        <v>90</v>
      </c>
      <c r="H169" s="7">
        <v>2</v>
      </c>
      <c r="I169" s="9" t="s">
        <v>351</v>
      </c>
      <c r="J169" s="9">
        <v>3</v>
      </c>
      <c r="K169" s="9" t="s">
        <v>132</v>
      </c>
      <c r="L169" s="9">
        <v>12</v>
      </c>
      <c r="M169" s="9">
        <v>0</v>
      </c>
      <c r="N169" s="3"/>
      <c r="O169" s="7"/>
      <c r="P169" s="7"/>
      <c r="Q169" s="7"/>
      <c r="R169" s="7"/>
      <c r="S169" s="7">
        <v>0</v>
      </c>
      <c r="T169" s="9">
        <f t="shared" si="26"/>
        <v>112350</v>
      </c>
      <c r="U169" s="10"/>
      <c r="V169" s="10"/>
      <c r="W169" s="10">
        <v>0</v>
      </c>
      <c r="X169" s="7">
        <f>MROUND(ROUND(X168*2.5,0)*(100+10%*N169)%,30)</f>
        <v>108000</v>
      </c>
      <c r="Y169" s="7"/>
      <c r="Z169" s="7">
        <v>0</v>
      </c>
      <c r="AA169" s="10"/>
      <c r="AB169" s="7" t="s">
        <v>352</v>
      </c>
      <c r="AC169" s="7"/>
    </row>
    <row r="170" spans="1:29">
      <c r="A170" s="1">
        <v>10010034</v>
      </c>
      <c r="B170" s="8" t="s">
        <v>358</v>
      </c>
      <c r="C170" s="19" t="s">
        <v>495</v>
      </c>
      <c r="D170" s="1">
        <v>1</v>
      </c>
      <c r="E170" s="2">
        <v>1</v>
      </c>
      <c r="F170" s="7">
        <v>15</v>
      </c>
      <c r="G170" s="7" t="s">
        <v>90</v>
      </c>
      <c r="H170" s="7">
        <v>6</v>
      </c>
      <c r="I170" s="9" t="s">
        <v>359</v>
      </c>
      <c r="J170" s="9">
        <v>3</v>
      </c>
      <c r="K170" s="9" t="s">
        <v>122</v>
      </c>
      <c r="L170" s="9">
        <v>7</v>
      </c>
      <c r="M170" s="9">
        <v>0</v>
      </c>
      <c r="N170" s="3"/>
      <c r="O170" s="7"/>
      <c r="P170" s="7"/>
      <c r="Q170" s="7"/>
      <c r="R170" s="7"/>
      <c r="S170" s="7">
        <v>0</v>
      </c>
      <c r="T170" s="9">
        <v>10000</v>
      </c>
      <c r="U170" s="10"/>
      <c r="V170" s="10"/>
      <c r="W170" s="10">
        <v>0</v>
      </c>
      <c r="X170" s="7">
        <v>12000</v>
      </c>
      <c r="Y170" s="7"/>
      <c r="Z170" s="7">
        <v>0</v>
      </c>
      <c r="AA170" s="10"/>
      <c r="AB170" s="7" t="s">
        <v>360</v>
      </c>
      <c r="AC170" s="7"/>
    </row>
    <row r="171" spans="1:29">
      <c r="A171" s="1">
        <v>10010034</v>
      </c>
      <c r="B171" s="8" t="s">
        <v>361</v>
      </c>
      <c r="C171" s="19" t="s">
        <v>495</v>
      </c>
      <c r="D171" s="1">
        <v>2</v>
      </c>
      <c r="E171" s="2">
        <v>1</v>
      </c>
      <c r="F171" s="7">
        <v>30</v>
      </c>
      <c r="G171" s="7" t="s">
        <v>90</v>
      </c>
      <c r="H171" s="7">
        <v>6</v>
      </c>
      <c r="I171" s="9" t="s">
        <v>359</v>
      </c>
      <c r="J171" s="9">
        <v>3</v>
      </c>
      <c r="K171" s="9" t="s">
        <v>132</v>
      </c>
      <c r="L171" s="9">
        <v>12</v>
      </c>
      <c r="M171" s="9">
        <v>0</v>
      </c>
      <c r="N171" s="3"/>
      <c r="O171" s="7"/>
      <c r="P171" s="7"/>
      <c r="Q171" s="7"/>
      <c r="R171" s="7"/>
      <c r="S171" s="7">
        <v>0</v>
      </c>
      <c r="T171" s="9">
        <v>125000</v>
      </c>
      <c r="U171" s="10"/>
      <c r="V171" s="10"/>
      <c r="W171" s="10">
        <v>0</v>
      </c>
      <c r="X171" s="7">
        <v>135000</v>
      </c>
      <c r="Y171" s="7"/>
      <c r="Z171" s="7">
        <v>0</v>
      </c>
      <c r="AA171" s="10"/>
      <c r="AB171" s="7" t="s">
        <v>360</v>
      </c>
      <c r="AC171" s="7"/>
    </row>
    <row r="172" spans="1:29">
      <c r="A172" s="1">
        <v>10010035</v>
      </c>
      <c r="B172" s="8" t="s">
        <v>362</v>
      </c>
      <c r="C172" s="19" t="s">
        <v>496</v>
      </c>
      <c r="D172" s="1">
        <v>1</v>
      </c>
      <c r="E172" s="2">
        <v>1</v>
      </c>
      <c r="F172" s="7">
        <v>5</v>
      </c>
      <c r="G172" s="7" t="s">
        <v>90</v>
      </c>
      <c r="H172" s="7">
        <v>6</v>
      </c>
      <c r="I172" s="9" t="s">
        <v>363</v>
      </c>
      <c r="J172" s="9">
        <v>3</v>
      </c>
      <c r="K172" s="9" t="s">
        <v>115</v>
      </c>
      <c r="L172" s="9">
        <v>3</v>
      </c>
      <c r="M172" s="9">
        <v>0</v>
      </c>
      <c r="N172" s="3"/>
      <c r="O172" s="7"/>
      <c r="P172" s="7"/>
      <c r="Q172" s="7"/>
      <c r="R172" s="7"/>
      <c r="S172" s="7">
        <v>0</v>
      </c>
      <c r="T172" s="9">
        <v>1150</v>
      </c>
      <c r="U172" s="10"/>
      <c r="V172" s="10"/>
      <c r="W172" s="10">
        <v>0</v>
      </c>
      <c r="X172" s="7">
        <v>900</v>
      </c>
      <c r="Y172" s="7"/>
      <c r="Z172" s="7">
        <v>0</v>
      </c>
      <c r="AA172" s="10"/>
      <c r="AB172" s="7" t="s">
        <v>364</v>
      </c>
      <c r="AC172" s="7"/>
    </row>
    <row r="173" spans="1:29">
      <c r="A173" s="1">
        <v>10010035</v>
      </c>
      <c r="B173" s="8" t="s">
        <v>365</v>
      </c>
      <c r="C173" s="19" t="s">
        <v>496</v>
      </c>
      <c r="D173" s="1">
        <v>2</v>
      </c>
      <c r="E173" s="2">
        <v>1</v>
      </c>
      <c r="F173" s="7">
        <v>9</v>
      </c>
      <c r="G173" s="7" t="s">
        <v>90</v>
      </c>
      <c r="H173" s="7">
        <v>6</v>
      </c>
      <c r="I173" s="9" t="s">
        <v>363</v>
      </c>
      <c r="J173" s="9">
        <v>3</v>
      </c>
      <c r="K173" s="9" t="s">
        <v>103</v>
      </c>
      <c r="L173" s="9">
        <v>6</v>
      </c>
      <c r="M173" s="9">
        <v>0</v>
      </c>
      <c r="N173" s="3"/>
      <c r="O173" s="7"/>
      <c r="P173" s="7"/>
      <c r="Q173" s="7"/>
      <c r="R173" s="7"/>
      <c r="S173" s="7">
        <v>0</v>
      </c>
      <c r="T173" s="9">
        <v>7700</v>
      </c>
      <c r="U173" s="10"/>
      <c r="V173" s="10"/>
      <c r="W173" s="10">
        <v>0</v>
      </c>
      <c r="X173" s="7">
        <v>7500</v>
      </c>
      <c r="Y173" s="7"/>
      <c r="Z173" s="7">
        <v>0</v>
      </c>
      <c r="AA173" s="10"/>
      <c r="AB173" s="7" t="s">
        <v>364</v>
      </c>
      <c r="AC173" s="7"/>
    </row>
    <row r="174" spans="1:29">
      <c r="A174" s="1">
        <v>10010035</v>
      </c>
      <c r="B174" s="8" t="s">
        <v>366</v>
      </c>
      <c r="C174" s="19" t="s">
        <v>496</v>
      </c>
      <c r="D174" s="1">
        <v>3</v>
      </c>
      <c r="E174" s="2">
        <v>1</v>
      </c>
      <c r="F174" s="7">
        <v>14</v>
      </c>
      <c r="G174" s="7" t="s">
        <v>90</v>
      </c>
      <c r="H174" s="7">
        <v>6</v>
      </c>
      <c r="I174" s="9" t="s">
        <v>363</v>
      </c>
      <c r="J174" s="9">
        <v>3</v>
      </c>
      <c r="K174" s="9" t="s">
        <v>127</v>
      </c>
      <c r="L174" s="9">
        <v>9</v>
      </c>
      <c r="M174" s="9">
        <v>0</v>
      </c>
      <c r="N174" s="3"/>
      <c r="O174" s="7"/>
      <c r="P174" s="7"/>
      <c r="Q174" s="7"/>
      <c r="R174" s="7"/>
      <c r="S174" s="7">
        <v>0</v>
      </c>
      <c r="T174" s="9">
        <f>MROUND(ROUND(T173*2.4,0)*(100+10%*P174)%,30)</f>
        <v>18480</v>
      </c>
      <c r="U174" s="10"/>
      <c r="V174" s="10"/>
      <c r="W174" s="10">
        <v>0</v>
      </c>
      <c r="X174" s="7">
        <v>24000</v>
      </c>
      <c r="Y174" s="7"/>
      <c r="Z174" s="7">
        <v>0</v>
      </c>
      <c r="AA174" s="10"/>
      <c r="AB174" s="7" t="s">
        <v>364</v>
      </c>
      <c r="AC174" s="7"/>
    </row>
    <row r="175" spans="1:29">
      <c r="A175" s="1">
        <v>10010035</v>
      </c>
      <c r="B175" s="8" t="s">
        <v>367</v>
      </c>
      <c r="C175" s="19" t="s">
        <v>496</v>
      </c>
      <c r="D175" s="1">
        <v>4</v>
      </c>
      <c r="E175" s="2">
        <v>1</v>
      </c>
      <c r="F175" s="7">
        <v>20</v>
      </c>
      <c r="G175" s="7" t="s">
        <v>90</v>
      </c>
      <c r="H175" s="7">
        <v>6</v>
      </c>
      <c r="I175" s="9" t="s">
        <v>363</v>
      </c>
      <c r="J175" s="9">
        <v>3</v>
      </c>
      <c r="K175" s="9" t="s">
        <v>106</v>
      </c>
      <c r="L175" s="9">
        <v>11</v>
      </c>
      <c r="M175" s="9">
        <v>0</v>
      </c>
      <c r="N175" s="3"/>
      <c r="O175" s="7"/>
      <c r="P175" s="7"/>
      <c r="Q175" s="7"/>
      <c r="R175" s="7"/>
      <c r="S175" s="7">
        <v>0</v>
      </c>
      <c r="T175" s="9">
        <f>MROUND(ROUND(T174*2.7,0)*(100+10%*P175)%,30)</f>
        <v>49890</v>
      </c>
      <c r="U175" s="10"/>
      <c r="V175" s="10"/>
      <c r="W175" s="10">
        <v>0</v>
      </c>
      <c r="X175" s="7">
        <f>MROUND(ROUND(X174*2.4,0)*(100+10%*S175)%,30)</f>
        <v>57600</v>
      </c>
      <c r="Y175" s="7"/>
      <c r="Z175" s="7">
        <v>0</v>
      </c>
      <c r="AA175" s="10"/>
      <c r="AB175" s="7" t="s">
        <v>364</v>
      </c>
      <c r="AC175" s="7"/>
    </row>
    <row r="176" spans="1:29">
      <c r="A176" s="1">
        <v>10010035</v>
      </c>
      <c r="B176" s="8" t="s">
        <v>368</v>
      </c>
      <c r="C176" s="19" t="s">
        <v>496</v>
      </c>
      <c r="D176" s="1">
        <v>5</v>
      </c>
      <c r="E176" s="2">
        <v>1</v>
      </c>
      <c r="F176" s="7">
        <v>25</v>
      </c>
      <c r="G176" s="7" t="s">
        <v>90</v>
      </c>
      <c r="H176" s="7">
        <v>6</v>
      </c>
      <c r="I176" s="9" t="s">
        <v>363</v>
      </c>
      <c r="J176" s="9">
        <v>3</v>
      </c>
      <c r="K176" s="9" t="s">
        <v>156</v>
      </c>
      <c r="L176" s="9">
        <v>13</v>
      </c>
      <c r="M176" s="9">
        <v>0</v>
      </c>
      <c r="N176" s="3"/>
      <c r="O176" s="7"/>
      <c r="P176" s="7"/>
      <c r="Q176" s="7"/>
      <c r="R176" s="7"/>
      <c r="S176" s="7">
        <v>0</v>
      </c>
      <c r="T176" s="9">
        <f>MROUND(ROUND(T175*2.7,0)*(100+10%*P176)%,30)</f>
        <v>134700</v>
      </c>
      <c r="U176" s="10"/>
      <c r="V176" s="10"/>
      <c r="W176" s="10">
        <v>0</v>
      </c>
      <c r="X176" s="7">
        <f>MROUND(ROUND(X175*2.7,0)*(100+10%*S176)%,30)</f>
        <v>155520</v>
      </c>
      <c r="Y176" s="7"/>
      <c r="Z176" s="7">
        <v>0</v>
      </c>
      <c r="AA176" s="10"/>
      <c r="AB176" s="7" t="s">
        <v>364</v>
      </c>
      <c r="AC176" s="7"/>
    </row>
    <row r="177" spans="1:29">
      <c r="A177" s="1">
        <v>10010036</v>
      </c>
      <c r="B177" s="8" t="s">
        <v>369</v>
      </c>
      <c r="C177" s="19" t="s">
        <v>497</v>
      </c>
      <c r="D177" s="1">
        <v>1</v>
      </c>
      <c r="E177" s="2">
        <v>1</v>
      </c>
      <c r="F177" s="7">
        <v>0</v>
      </c>
      <c r="G177" s="7" t="s">
        <v>90</v>
      </c>
      <c r="H177" s="7">
        <v>4</v>
      </c>
      <c r="I177" s="9" t="s">
        <v>370</v>
      </c>
      <c r="J177" s="9">
        <v>1</v>
      </c>
      <c r="K177" s="9"/>
      <c r="L177" s="9">
        <v>0</v>
      </c>
      <c r="M177" s="9">
        <v>1</v>
      </c>
      <c r="N177" s="3"/>
      <c r="O177" s="7"/>
      <c r="P177" s="7"/>
      <c r="Q177" s="7"/>
      <c r="R177" s="7"/>
      <c r="S177" s="7">
        <v>0</v>
      </c>
      <c r="T177" s="9">
        <v>0</v>
      </c>
      <c r="U177" s="10"/>
      <c r="V177" s="10"/>
      <c r="W177" s="10">
        <v>0</v>
      </c>
      <c r="X177" s="7">
        <v>0</v>
      </c>
      <c r="Y177" s="7"/>
      <c r="Z177" s="7">
        <v>0</v>
      </c>
      <c r="AA177" s="10"/>
      <c r="AB177" s="7" t="s">
        <v>371</v>
      </c>
      <c r="AC177" s="7"/>
    </row>
    <row r="178" spans="1:29">
      <c r="A178" s="1">
        <v>10010036</v>
      </c>
      <c r="B178" s="8" t="s">
        <v>372</v>
      </c>
      <c r="C178" s="19" t="s">
        <v>497</v>
      </c>
      <c r="D178" s="1">
        <v>2</v>
      </c>
      <c r="E178" s="2">
        <v>1</v>
      </c>
      <c r="F178" s="7">
        <v>0</v>
      </c>
      <c r="G178" s="7" t="s">
        <v>90</v>
      </c>
      <c r="H178" s="7">
        <v>4</v>
      </c>
      <c r="I178" s="9" t="s">
        <v>370</v>
      </c>
      <c r="J178" s="9">
        <v>1</v>
      </c>
      <c r="K178" s="9" t="s">
        <v>112</v>
      </c>
      <c r="L178" s="9">
        <v>1</v>
      </c>
      <c r="M178" s="9">
        <v>1</v>
      </c>
      <c r="N178" s="3"/>
      <c r="O178" s="7"/>
      <c r="P178" s="7"/>
      <c r="Q178" s="7"/>
      <c r="R178" s="7"/>
      <c r="S178" s="7">
        <v>0</v>
      </c>
      <c r="T178" s="9">
        <v>200</v>
      </c>
      <c r="U178" s="10"/>
      <c r="V178" s="10"/>
      <c r="W178" s="10">
        <v>0</v>
      </c>
      <c r="X178" s="7">
        <v>270</v>
      </c>
      <c r="Y178" s="7"/>
      <c r="Z178" s="7">
        <v>0</v>
      </c>
      <c r="AA178" s="10"/>
      <c r="AB178" s="7" t="s">
        <v>371</v>
      </c>
      <c r="AC178" s="7"/>
    </row>
    <row r="179" spans="1:29">
      <c r="A179" s="1">
        <v>10010036</v>
      </c>
      <c r="B179" s="8" t="s">
        <v>373</v>
      </c>
      <c r="C179" s="19" t="s">
        <v>497</v>
      </c>
      <c r="D179" s="1">
        <v>3</v>
      </c>
      <c r="E179" s="2">
        <v>1</v>
      </c>
      <c r="F179" s="7">
        <v>0</v>
      </c>
      <c r="G179" s="7" t="s">
        <v>90</v>
      </c>
      <c r="H179" s="7">
        <v>4</v>
      </c>
      <c r="I179" s="9" t="s">
        <v>370</v>
      </c>
      <c r="J179" s="9">
        <v>1</v>
      </c>
      <c r="K179" s="9" t="s">
        <v>112</v>
      </c>
      <c r="L179" s="9">
        <v>1</v>
      </c>
      <c r="M179" s="9">
        <v>1</v>
      </c>
      <c r="N179" s="3"/>
      <c r="O179" s="7"/>
      <c r="P179" s="7"/>
      <c r="Q179" s="7"/>
      <c r="R179" s="7"/>
      <c r="S179" s="7">
        <v>0</v>
      </c>
      <c r="T179" s="9">
        <f>MROUND(ROUND(T178*1.5,0)*(100+10%*P179)%,30)</f>
        <v>300</v>
      </c>
      <c r="U179" s="10"/>
      <c r="V179" s="10"/>
      <c r="W179" s="10">
        <v>0</v>
      </c>
      <c r="X179" s="7">
        <v>480</v>
      </c>
      <c r="Y179" s="7"/>
      <c r="Z179" s="7">
        <v>0</v>
      </c>
      <c r="AA179" s="10"/>
      <c r="AB179" s="7" t="s">
        <v>371</v>
      </c>
      <c r="AC179" s="7"/>
    </row>
    <row r="180" spans="1:29">
      <c r="A180" s="1">
        <v>10010036</v>
      </c>
      <c r="B180" s="8" t="s">
        <v>374</v>
      </c>
      <c r="C180" s="19" t="s">
        <v>497</v>
      </c>
      <c r="D180" s="1">
        <v>4</v>
      </c>
      <c r="E180" s="2">
        <v>1</v>
      </c>
      <c r="F180" s="7">
        <v>0</v>
      </c>
      <c r="G180" s="7" t="s">
        <v>90</v>
      </c>
      <c r="H180" s="7">
        <v>4</v>
      </c>
      <c r="I180" s="9" t="s">
        <v>370</v>
      </c>
      <c r="J180" s="9">
        <v>1</v>
      </c>
      <c r="K180" s="9" t="s">
        <v>79</v>
      </c>
      <c r="L180" s="9">
        <v>2</v>
      </c>
      <c r="M180" s="9">
        <v>1</v>
      </c>
      <c r="N180" s="3"/>
      <c r="O180" s="7"/>
      <c r="P180" s="7"/>
      <c r="Q180" s="7"/>
      <c r="R180" s="7"/>
      <c r="S180" s="7">
        <v>0</v>
      </c>
      <c r="T180" s="9">
        <f t="shared" ref="T180:T187" si="27">MROUND(ROUND(T179*1.5,0)*(100+10%*P180)%,30)</f>
        <v>450</v>
      </c>
      <c r="U180" s="10"/>
      <c r="V180" s="10"/>
      <c r="W180" s="10">
        <v>0</v>
      </c>
      <c r="X180" s="7">
        <f t="shared" ref="X180:X188" si="28">MROUND(ROUND(X179*1.5,0)*(100+10%*S180)%,30)</f>
        <v>720</v>
      </c>
      <c r="Y180" s="7"/>
      <c r="Z180" s="7">
        <v>0</v>
      </c>
      <c r="AA180" s="10"/>
      <c r="AB180" s="7" t="s">
        <v>371</v>
      </c>
      <c r="AC180" s="7"/>
    </row>
    <row r="181" spans="1:29">
      <c r="A181" s="1">
        <v>10010036</v>
      </c>
      <c r="B181" s="8" t="s">
        <v>375</v>
      </c>
      <c r="C181" s="19" t="s">
        <v>497</v>
      </c>
      <c r="D181" s="1">
        <v>5</v>
      </c>
      <c r="E181" s="2">
        <v>1</v>
      </c>
      <c r="F181" s="7">
        <v>0</v>
      </c>
      <c r="G181" s="7" t="s">
        <v>90</v>
      </c>
      <c r="H181" s="7">
        <v>4</v>
      </c>
      <c r="I181" s="9" t="s">
        <v>370</v>
      </c>
      <c r="J181" s="9">
        <v>1</v>
      </c>
      <c r="K181" s="9" t="s">
        <v>115</v>
      </c>
      <c r="L181" s="9">
        <v>3</v>
      </c>
      <c r="M181" s="9">
        <v>1</v>
      </c>
      <c r="N181" s="3"/>
      <c r="O181" s="7"/>
      <c r="P181" s="7"/>
      <c r="Q181" s="7"/>
      <c r="R181" s="7"/>
      <c r="S181" s="7">
        <v>0</v>
      </c>
      <c r="T181" s="9">
        <f t="shared" si="27"/>
        <v>690</v>
      </c>
      <c r="U181" s="10"/>
      <c r="V181" s="10"/>
      <c r="W181" s="10">
        <v>0</v>
      </c>
      <c r="X181" s="7">
        <f t="shared" si="28"/>
        <v>1080</v>
      </c>
      <c r="Y181" s="7"/>
      <c r="Z181" s="7">
        <v>0</v>
      </c>
      <c r="AA181" s="10"/>
      <c r="AB181" s="7" t="s">
        <v>371</v>
      </c>
      <c r="AC181" s="7"/>
    </row>
    <row r="182" spans="1:29">
      <c r="A182" s="1">
        <v>10010036</v>
      </c>
      <c r="B182" s="8" t="s">
        <v>376</v>
      </c>
      <c r="C182" s="19" t="s">
        <v>497</v>
      </c>
      <c r="D182" s="1">
        <v>6</v>
      </c>
      <c r="E182" s="2">
        <v>1</v>
      </c>
      <c r="F182" s="7">
        <v>0</v>
      </c>
      <c r="G182" s="7" t="s">
        <v>90</v>
      </c>
      <c r="H182" s="7">
        <v>4</v>
      </c>
      <c r="I182" s="9" t="s">
        <v>370</v>
      </c>
      <c r="J182" s="9">
        <v>1</v>
      </c>
      <c r="K182" s="9" t="s">
        <v>82</v>
      </c>
      <c r="L182" s="9">
        <v>4</v>
      </c>
      <c r="M182" s="9">
        <v>1</v>
      </c>
      <c r="N182" s="3"/>
      <c r="O182" s="7"/>
      <c r="P182" s="7"/>
      <c r="Q182" s="7"/>
      <c r="R182" s="7"/>
      <c r="S182" s="7">
        <v>0</v>
      </c>
      <c r="T182" s="9">
        <f t="shared" si="27"/>
        <v>1050</v>
      </c>
      <c r="U182" s="10"/>
      <c r="V182" s="10"/>
      <c r="W182" s="10">
        <v>0</v>
      </c>
      <c r="X182" s="7">
        <f t="shared" si="28"/>
        <v>1620</v>
      </c>
      <c r="Y182" s="7"/>
      <c r="Z182" s="7">
        <v>0</v>
      </c>
      <c r="AA182" s="10"/>
      <c r="AB182" s="7" t="s">
        <v>371</v>
      </c>
      <c r="AC182" s="7"/>
    </row>
    <row r="183" spans="1:29">
      <c r="A183" s="1">
        <v>10010036</v>
      </c>
      <c r="B183" s="8" t="s">
        <v>377</v>
      </c>
      <c r="C183" s="19" t="s">
        <v>497</v>
      </c>
      <c r="D183" s="1">
        <v>7</v>
      </c>
      <c r="E183" s="2">
        <v>1</v>
      </c>
      <c r="F183" s="7">
        <v>0</v>
      </c>
      <c r="G183" s="7" t="s">
        <v>90</v>
      </c>
      <c r="H183" s="7">
        <v>4</v>
      </c>
      <c r="I183" s="9" t="s">
        <v>370</v>
      </c>
      <c r="J183" s="9">
        <v>1</v>
      </c>
      <c r="K183" s="9" t="s">
        <v>82</v>
      </c>
      <c r="L183" s="9">
        <v>4</v>
      </c>
      <c r="M183" s="9">
        <v>1</v>
      </c>
      <c r="N183" s="3"/>
      <c r="O183" s="7"/>
      <c r="P183" s="7"/>
      <c r="Q183" s="7"/>
      <c r="R183" s="7"/>
      <c r="S183" s="7">
        <v>0</v>
      </c>
      <c r="T183" s="9">
        <f t="shared" si="27"/>
        <v>1590</v>
      </c>
      <c r="U183" s="10"/>
      <c r="V183" s="10"/>
      <c r="W183" s="10">
        <v>0</v>
      </c>
      <c r="X183" s="7">
        <f t="shared" si="28"/>
        <v>2430</v>
      </c>
      <c r="Y183" s="7"/>
      <c r="Z183" s="7">
        <v>0</v>
      </c>
      <c r="AA183" s="10"/>
      <c r="AB183" s="7" t="s">
        <v>371</v>
      </c>
      <c r="AC183" s="7"/>
    </row>
    <row r="184" spans="1:29">
      <c r="A184" s="1">
        <v>10010036</v>
      </c>
      <c r="B184" s="8" t="s">
        <v>378</v>
      </c>
      <c r="C184" s="19" t="s">
        <v>497</v>
      </c>
      <c r="D184" s="1">
        <v>8</v>
      </c>
      <c r="E184" s="2">
        <v>1</v>
      </c>
      <c r="F184" s="7">
        <v>0</v>
      </c>
      <c r="G184" s="7" t="s">
        <v>90</v>
      </c>
      <c r="H184" s="7">
        <v>4</v>
      </c>
      <c r="I184" s="9" t="s">
        <v>370</v>
      </c>
      <c r="J184" s="9">
        <v>1</v>
      </c>
      <c r="K184" s="9" t="s">
        <v>84</v>
      </c>
      <c r="L184" s="9">
        <v>5</v>
      </c>
      <c r="M184" s="9">
        <v>1</v>
      </c>
      <c r="N184" s="3"/>
      <c r="O184" s="7"/>
      <c r="P184" s="7"/>
      <c r="Q184" s="7"/>
      <c r="R184" s="7"/>
      <c r="S184" s="7">
        <v>0</v>
      </c>
      <c r="T184" s="9">
        <f t="shared" si="27"/>
        <v>2400</v>
      </c>
      <c r="U184" s="10"/>
      <c r="V184" s="10"/>
      <c r="W184" s="10">
        <v>0</v>
      </c>
      <c r="X184" s="7">
        <f t="shared" si="28"/>
        <v>3660</v>
      </c>
      <c r="Y184" s="7"/>
      <c r="Z184" s="7">
        <v>0</v>
      </c>
      <c r="AA184" s="10"/>
      <c r="AB184" s="7" t="s">
        <v>371</v>
      </c>
      <c r="AC184" s="7"/>
    </row>
    <row r="185" spans="1:29">
      <c r="A185" s="1">
        <v>10010036</v>
      </c>
      <c r="B185" s="8" t="s">
        <v>379</v>
      </c>
      <c r="C185" s="19" t="s">
        <v>497</v>
      </c>
      <c r="D185" s="1">
        <v>9</v>
      </c>
      <c r="E185" s="2">
        <v>1</v>
      </c>
      <c r="F185" s="7">
        <v>0</v>
      </c>
      <c r="G185" s="7" t="s">
        <v>90</v>
      </c>
      <c r="H185" s="7">
        <v>4</v>
      </c>
      <c r="I185" s="9" t="s">
        <v>370</v>
      </c>
      <c r="J185" s="9">
        <v>1</v>
      </c>
      <c r="K185" s="9" t="s">
        <v>103</v>
      </c>
      <c r="L185" s="9">
        <v>6</v>
      </c>
      <c r="M185" s="9">
        <v>1</v>
      </c>
      <c r="N185" s="3"/>
      <c r="O185" s="7"/>
      <c r="P185" s="7"/>
      <c r="Q185" s="7"/>
      <c r="R185" s="7"/>
      <c r="S185" s="7">
        <v>0</v>
      </c>
      <c r="T185" s="9">
        <f t="shared" si="27"/>
        <v>3600</v>
      </c>
      <c r="U185" s="10"/>
      <c r="V185" s="10"/>
      <c r="W185" s="10">
        <v>0</v>
      </c>
      <c r="X185" s="7">
        <f t="shared" si="28"/>
        <v>5490</v>
      </c>
      <c r="Y185" s="7"/>
      <c r="Z185" s="7">
        <v>0</v>
      </c>
      <c r="AA185" s="10"/>
      <c r="AB185" s="7" t="s">
        <v>371</v>
      </c>
      <c r="AC185" s="7"/>
    </row>
    <row r="186" spans="1:29">
      <c r="A186" s="1">
        <v>10010036</v>
      </c>
      <c r="B186" s="8" t="s">
        <v>380</v>
      </c>
      <c r="C186" s="19" t="s">
        <v>497</v>
      </c>
      <c r="D186" s="1">
        <v>10</v>
      </c>
      <c r="E186" s="2">
        <v>1</v>
      </c>
      <c r="F186" s="7">
        <v>0</v>
      </c>
      <c r="G186" s="7" t="s">
        <v>90</v>
      </c>
      <c r="H186" s="7">
        <v>4</v>
      </c>
      <c r="I186" s="9" t="s">
        <v>370</v>
      </c>
      <c r="J186" s="9">
        <v>1</v>
      </c>
      <c r="K186" s="9" t="s">
        <v>103</v>
      </c>
      <c r="L186" s="9">
        <v>6</v>
      </c>
      <c r="M186" s="9">
        <v>1</v>
      </c>
      <c r="N186" s="3"/>
      <c r="O186" s="7"/>
      <c r="P186" s="7"/>
      <c r="Q186" s="7"/>
      <c r="R186" s="7"/>
      <c r="S186" s="7">
        <v>0</v>
      </c>
      <c r="T186" s="9">
        <f t="shared" si="27"/>
        <v>5400</v>
      </c>
      <c r="U186" s="10"/>
      <c r="V186" s="10"/>
      <c r="W186" s="10">
        <v>0</v>
      </c>
      <c r="X186" s="7">
        <f t="shared" si="28"/>
        <v>8250</v>
      </c>
      <c r="Y186" s="7"/>
      <c r="Z186" s="7">
        <v>0</v>
      </c>
      <c r="AA186" s="10"/>
      <c r="AB186" s="7" t="s">
        <v>371</v>
      </c>
      <c r="AC186" s="7"/>
    </row>
    <row r="187" spans="1:29">
      <c r="A187" s="1">
        <v>10010036</v>
      </c>
      <c r="B187" s="8" t="s">
        <v>381</v>
      </c>
      <c r="C187" s="19" t="s">
        <v>497</v>
      </c>
      <c r="D187" s="1">
        <v>11</v>
      </c>
      <c r="E187" s="2">
        <v>1</v>
      </c>
      <c r="F187" s="7">
        <v>0</v>
      </c>
      <c r="G187" s="7" t="s">
        <v>90</v>
      </c>
      <c r="H187" s="7">
        <v>4</v>
      </c>
      <c r="I187" s="9" t="s">
        <v>370</v>
      </c>
      <c r="J187" s="9">
        <v>1</v>
      </c>
      <c r="K187" s="9" t="s">
        <v>122</v>
      </c>
      <c r="L187" s="9">
        <v>7</v>
      </c>
      <c r="M187" s="9">
        <v>1</v>
      </c>
      <c r="N187" s="3"/>
      <c r="O187" s="7"/>
      <c r="P187" s="7"/>
      <c r="Q187" s="7"/>
      <c r="R187" s="7"/>
      <c r="S187" s="7">
        <v>0</v>
      </c>
      <c r="T187" s="9">
        <f t="shared" si="27"/>
        <v>8100</v>
      </c>
      <c r="U187" s="10"/>
      <c r="V187" s="10"/>
      <c r="W187" s="10">
        <v>0</v>
      </c>
      <c r="X187" s="7">
        <f t="shared" si="28"/>
        <v>12390</v>
      </c>
      <c r="Y187" s="7"/>
      <c r="Z187" s="7">
        <v>0</v>
      </c>
      <c r="AA187" s="10"/>
      <c r="AB187" s="7" t="s">
        <v>371</v>
      </c>
      <c r="AC187" s="7"/>
    </row>
    <row r="188" spans="1:29">
      <c r="A188" s="1">
        <v>10010036</v>
      </c>
      <c r="B188" s="8" t="s">
        <v>382</v>
      </c>
      <c r="C188" s="19" t="s">
        <v>497</v>
      </c>
      <c r="D188" s="1">
        <v>12</v>
      </c>
      <c r="E188" s="2">
        <v>1</v>
      </c>
      <c r="F188" s="7">
        <v>0</v>
      </c>
      <c r="G188" s="7" t="s">
        <v>90</v>
      </c>
      <c r="H188" s="7">
        <v>4</v>
      </c>
      <c r="I188" s="9" t="s">
        <v>370</v>
      </c>
      <c r="J188" s="9">
        <v>1</v>
      </c>
      <c r="K188" s="9" t="s">
        <v>122</v>
      </c>
      <c r="L188" s="9">
        <v>7</v>
      </c>
      <c r="M188" s="9">
        <v>1</v>
      </c>
      <c r="N188" s="3"/>
      <c r="O188" s="7"/>
      <c r="P188" s="7"/>
      <c r="Q188" s="7"/>
      <c r="R188" s="7"/>
      <c r="S188" s="7">
        <v>0</v>
      </c>
      <c r="T188" s="9">
        <f>MROUND(ROUND(T187*1.4,0)*(100+10%*P188)%,30)</f>
        <v>11340</v>
      </c>
      <c r="U188" s="10"/>
      <c r="V188" s="10"/>
      <c r="W188" s="10">
        <v>0</v>
      </c>
      <c r="X188" s="7">
        <f t="shared" si="28"/>
        <v>18600</v>
      </c>
      <c r="Y188" s="7"/>
      <c r="Z188" s="7">
        <v>0</v>
      </c>
      <c r="AA188" s="10"/>
      <c r="AB188" s="7" t="s">
        <v>371</v>
      </c>
      <c r="AC188" s="7"/>
    </row>
    <row r="189" spans="1:29">
      <c r="A189" s="1">
        <v>10010036</v>
      </c>
      <c r="B189" s="8" t="s">
        <v>383</v>
      </c>
      <c r="C189" s="19" t="s">
        <v>497</v>
      </c>
      <c r="D189" s="1">
        <v>13</v>
      </c>
      <c r="E189" s="2">
        <v>1</v>
      </c>
      <c r="F189" s="7">
        <v>0</v>
      </c>
      <c r="G189" s="7" t="s">
        <v>90</v>
      </c>
      <c r="H189" s="7">
        <v>4</v>
      </c>
      <c r="I189" s="9" t="s">
        <v>370</v>
      </c>
      <c r="J189" s="9">
        <v>1</v>
      </c>
      <c r="K189" s="9" t="s">
        <v>86</v>
      </c>
      <c r="L189" s="9">
        <v>8</v>
      </c>
      <c r="M189" s="9">
        <v>1</v>
      </c>
      <c r="N189" s="3"/>
      <c r="O189" s="7"/>
      <c r="P189" s="7"/>
      <c r="Q189" s="7"/>
      <c r="R189" s="7"/>
      <c r="S189" s="7">
        <v>0</v>
      </c>
      <c r="T189" s="9">
        <f>MROUND(ROUND(T188*1.4,0)*(100+10%*P189)%,30)</f>
        <v>15870</v>
      </c>
      <c r="U189" s="10"/>
      <c r="V189" s="10"/>
      <c r="W189" s="10">
        <v>0</v>
      </c>
      <c r="X189" s="7">
        <f>MROUND(ROUND(X188*1.4,0)*(100+10%*S189)%,30)</f>
        <v>26040</v>
      </c>
      <c r="Y189" s="7"/>
      <c r="Z189" s="7">
        <v>0</v>
      </c>
      <c r="AA189" s="10"/>
      <c r="AB189" s="7" t="s">
        <v>371</v>
      </c>
      <c r="AC189" s="7"/>
    </row>
    <row r="190" spans="1:29">
      <c r="A190" s="1">
        <v>10010036</v>
      </c>
      <c r="B190" s="8" t="s">
        <v>384</v>
      </c>
      <c r="C190" s="19" t="s">
        <v>497</v>
      </c>
      <c r="D190" s="1">
        <v>14</v>
      </c>
      <c r="E190" s="2">
        <v>1</v>
      </c>
      <c r="F190" s="7">
        <v>0</v>
      </c>
      <c r="G190" s="7" t="s">
        <v>90</v>
      </c>
      <c r="H190" s="7">
        <v>4</v>
      </c>
      <c r="I190" s="9" t="s">
        <v>370</v>
      </c>
      <c r="J190" s="9">
        <v>1</v>
      </c>
      <c r="K190" s="9" t="s">
        <v>127</v>
      </c>
      <c r="L190" s="9">
        <v>9</v>
      </c>
      <c r="M190" s="9">
        <v>1</v>
      </c>
      <c r="N190" s="3"/>
      <c r="O190" s="7"/>
      <c r="P190" s="7"/>
      <c r="Q190" s="7"/>
      <c r="R190" s="7"/>
      <c r="S190" s="7">
        <v>0</v>
      </c>
      <c r="T190" s="9">
        <f t="shared" ref="T190" si="29">MROUND(ROUND(T189*1.4,0)*(100+10%*P190)%,30)</f>
        <v>22230</v>
      </c>
      <c r="U190" s="10"/>
      <c r="V190" s="10"/>
      <c r="W190" s="10">
        <v>0</v>
      </c>
      <c r="X190" s="7">
        <f>MROUND(ROUND(X189*1.4,0)*(100+10%*S190)%,30)</f>
        <v>36450</v>
      </c>
      <c r="Y190" s="7"/>
      <c r="Z190" s="7">
        <v>0</v>
      </c>
      <c r="AA190" s="10"/>
      <c r="AB190" s="7" t="s">
        <v>371</v>
      </c>
      <c r="AC190" s="7"/>
    </row>
    <row r="191" spans="1:29">
      <c r="A191" s="1">
        <v>10010036</v>
      </c>
      <c r="B191" s="8" t="s">
        <v>385</v>
      </c>
      <c r="C191" s="19" t="s">
        <v>497</v>
      </c>
      <c r="D191" s="1">
        <v>15</v>
      </c>
      <c r="E191" s="2">
        <v>1</v>
      </c>
      <c r="F191" s="7">
        <v>0</v>
      </c>
      <c r="G191" s="7" t="s">
        <v>90</v>
      </c>
      <c r="H191" s="7">
        <v>4</v>
      </c>
      <c r="I191" s="9" t="s">
        <v>370</v>
      </c>
      <c r="J191" s="9">
        <v>1</v>
      </c>
      <c r="K191" s="9" t="s">
        <v>88</v>
      </c>
      <c r="L191" s="9">
        <v>10</v>
      </c>
      <c r="M191" s="9">
        <v>1</v>
      </c>
      <c r="N191" s="3"/>
      <c r="O191" s="7"/>
      <c r="P191" s="7"/>
      <c r="Q191" s="7"/>
      <c r="R191" s="7"/>
      <c r="S191" s="7">
        <v>0</v>
      </c>
      <c r="T191" s="9">
        <f>MROUND(ROUND(T190*1.3,0)*(100+10%*P191)%,30)</f>
        <v>28890</v>
      </c>
      <c r="U191" s="10"/>
      <c r="V191" s="10"/>
      <c r="W191" s="10">
        <v>0</v>
      </c>
      <c r="X191" s="7">
        <f>MROUND(ROUND(X190*1.4,0)*(100+10%*S191)%,30)</f>
        <v>51030</v>
      </c>
      <c r="Y191" s="7"/>
      <c r="Z191" s="7">
        <v>0</v>
      </c>
      <c r="AA191" s="10"/>
      <c r="AB191" s="7" t="s">
        <v>371</v>
      </c>
      <c r="AC191" s="7"/>
    </row>
    <row r="192" spans="1:29">
      <c r="A192" s="1">
        <v>10010036</v>
      </c>
      <c r="B192" s="8" t="s">
        <v>386</v>
      </c>
      <c r="C192" s="19" t="s">
        <v>497</v>
      </c>
      <c r="D192" s="1">
        <v>16</v>
      </c>
      <c r="E192" s="2">
        <v>1</v>
      </c>
      <c r="F192" s="7">
        <v>0</v>
      </c>
      <c r="G192" s="7" t="s">
        <v>90</v>
      </c>
      <c r="H192" s="7">
        <v>4</v>
      </c>
      <c r="I192" s="9" t="s">
        <v>370</v>
      </c>
      <c r="J192" s="9">
        <v>1</v>
      </c>
      <c r="K192" s="9" t="s">
        <v>88</v>
      </c>
      <c r="L192" s="9">
        <v>10</v>
      </c>
      <c r="M192" s="9">
        <v>1</v>
      </c>
      <c r="N192" s="3"/>
      <c r="O192" s="7"/>
      <c r="P192" s="7"/>
      <c r="Q192" s="7"/>
      <c r="R192" s="7"/>
      <c r="S192" s="7">
        <v>0</v>
      </c>
      <c r="T192" s="9">
        <f t="shared" ref="T192:T194" si="30">MROUND(ROUND(T191*1.3,0)*(100+10%*P192)%,30)</f>
        <v>37560</v>
      </c>
      <c r="U192" s="10"/>
      <c r="V192" s="10"/>
      <c r="W192" s="10">
        <v>0</v>
      </c>
      <c r="X192" s="7">
        <f>MROUND(ROUND(X191*1.3,0)*(100+10%*S192)%,30)</f>
        <v>66330</v>
      </c>
      <c r="Y192" s="7"/>
      <c r="Z192" s="7">
        <v>0</v>
      </c>
      <c r="AA192" s="10"/>
      <c r="AB192" s="7" t="s">
        <v>371</v>
      </c>
      <c r="AC192" s="7"/>
    </row>
    <row r="193" spans="1:29">
      <c r="A193" s="1">
        <v>10010036</v>
      </c>
      <c r="B193" s="8" t="s">
        <v>387</v>
      </c>
      <c r="C193" s="19" t="s">
        <v>497</v>
      </c>
      <c r="D193" s="1">
        <v>17</v>
      </c>
      <c r="E193" s="2">
        <v>1</v>
      </c>
      <c r="F193" s="7">
        <v>0</v>
      </c>
      <c r="G193" s="7" t="s">
        <v>90</v>
      </c>
      <c r="H193" s="7">
        <v>4</v>
      </c>
      <c r="I193" s="9" t="s">
        <v>370</v>
      </c>
      <c r="J193" s="9">
        <v>1</v>
      </c>
      <c r="K193" s="9" t="s">
        <v>106</v>
      </c>
      <c r="L193" s="9">
        <v>11</v>
      </c>
      <c r="M193" s="9">
        <v>1</v>
      </c>
      <c r="N193" s="3"/>
      <c r="O193" s="7"/>
      <c r="P193" s="7"/>
      <c r="Q193" s="7"/>
      <c r="R193" s="7"/>
      <c r="S193" s="7">
        <v>0</v>
      </c>
      <c r="T193" s="9">
        <f t="shared" si="30"/>
        <v>48840</v>
      </c>
      <c r="U193" s="10"/>
      <c r="V193" s="10"/>
      <c r="W193" s="10">
        <v>0</v>
      </c>
      <c r="X193" s="7">
        <f>MROUND(ROUND(X192*1.3,0)*(100+10%*S193)%,30)</f>
        <v>86220</v>
      </c>
      <c r="Y193" s="7"/>
      <c r="Z193" s="7">
        <v>0</v>
      </c>
      <c r="AA193" s="10"/>
      <c r="AB193" s="7" t="s">
        <v>371</v>
      </c>
      <c r="AC193" s="7"/>
    </row>
    <row r="194" spans="1:29">
      <c r="A194" s="1">
        <v>10010036</v>
      </c>
      <c r="B194" s="8" t="s">
        <v>388</v>
      </c>
      <c r="C194" s="19" t="s">
        <v>497</v>
      </c>
      <c r="D194" s="1">
        <v>18</v>
      </c>
      <c r="E194" s="2">
        <v>1</v>
      </c>
      <c r="F194" s="7">
        <v>0</v>
      </c>
      <c r="G194" s="7" t="s">
        <v>90</v>
      </c>
      <c r="H194" s="7">
        <v>4</v>
      </c>
      <c r="I194" s="9" t="s">
        <v>370</v>
      </c>
      <c r="J194" s="9">
        <v>1</v>
      </c>
      <c r="K194" s="9" t="s">
        <v>132</v>
      </c>
      <c r="L194" s="9">
        <v>12</v>
      </c>
      <c r="M194" s="9">
        <v>1</v>
      </c>
      <c r="N194" s="3"/>
      <c r="O194" s="7"/>
      <c r="P194" s="7"/>
      <c r="Q194" s="7"/>
      <c r="R194" s="7"/>
      <c r="S194" s="7">
        <v>0</v>
      </c>
      <c r="T194" s="9">
        <f t="shared" si="30"/>
        <v>63480</v>
      </c>
      <c r="U194" s="10"/>
      <c r="V194" s="10"/>
      <c r="W194" s="10">
        <v>0</v>
      </c>
      <c r="X194" s="7">
        <f>MROUND(ROUND(X193*1.3,0)*(100+10%*S194)%,30)</f>
        <v>112080</v>
      </c>
      <c r="Y194" s="7"/>
      <c r="Z194" s="7">
        <v>0</v>
      </c>
      <c r="AA194" s="10"/>
      <c r="AB194" s="7" t="s">
        <v>371</v>
      </c>
      <c r="AC194" s="7"/>
    </row>
    <row r="195" spans="1:29">
      <c r="A195" s="1">
        <v>10010036</v>
      </c>
      <c r="B195" s="8" t="s">
        <v>389</v>
      </c>
      <c r="C195" s="19" t="s">
        <v>497</v>
      </c>
      <c r="D195" s="1">
        <v>19</v>
      </c>
      <c r="E195" s="2">
        <v>1</v>
      </c>
      <c r="F195" s="7">
        <v>0</v>
      </c>
      <c r="G195" s="7" t="s">
        <v>282</v>
      </c>
      <c r="H195" s="7">
        <v>4</v>
      </c>
      <c r="I195" s="9" t="s">
        <v>370</v>
      </c>
      <c r="J195" s="9">
        <v>1</v>
      </c>
      <c r="K195" s="9" t="s">
        <v>156</v>
      </c>
      <c r="L195" s="9">
        <v>13</v>
      </c>
      <c r="M195" s="9">
        <v>1</v>
      </c>
      <c r="N195" s="3"/>
      <c r="O195" s="7"/>
      <c r="P195" s="7"/>
      <c r="Q195" s="7"/>
      <c r="R195" s="7"/>
      <c r="S195" s="7">
        <v>0</v>
      </c>
      <c r="T195" s="9">
        <f>MROUND(ROUND(T194*1.4,0)*(100+10%*P195)%,30)</f>
        <v>88860</v>
      </c>
      <c r="U195" s="10"/>
      <c r="V195" s="10"/>
      <c r="W195" s="10">
        <v>0</v>
      </c>
      <c r="X195" s="7">
        <f>MROUND(ROUND(X194*1.3,0)*(100+10%*S195)%,30)</f>
        <v>145710</v>
      </c>
      <c r="Y195" s="7"/>
      <c r="Z195" s="7">
        <v>0</v>
      </c>
      <c r="AA195" s="10"/>
      <c r="AB195" s="7" t="s">
        <v>371</v>
      </c>
      <c r="AC195" s="7"/>
    </row>
    <row r="196" spans="1:29">
      <c r="A196" s="1">
        <v>10010036</v>
      </c>
      <c r="B196" s="8" t="s">
        <v>390</v>
      </c>
      <c r="C196" s="19" t="s">
        <v>497</v>
      </c>
      <c r="D196" s="1">
        <v>20</v>
      </c>
      <c r="E196" s="2">
        <v>1</v>
      </c>
      <c r="F196" s="7">
        <v>0</v>
      </c>
      <c r="G196" s="7" t="s">
        <v>90</v>
      </c>
      <c r="H196" s="7">
        <v>4</v>
      </c>
      <c r="I196" s="9" t="s">
        <v>370</v>
      </c>
      <c r="J196" s="9">
        <v>1</v>
      </c>
      <c r="K196" s="9" t="s">
        <v>262</v>
      </c>
      <c r="L196" s="9">
        <v>14</v>
      </c>
      <c r="M196" s="9">
        <v>1</v>
      </c>
      <c r="N196" s="3"/>
      <c r="O196" s="7"/>
      <c r="P196" s="7"/>
      <c r="Q196" s="7"/>
      <c r="R196" s="7"/>
      <c r="S196" s="7">
        <v>0</v>
      </c>
      <c r="T196" s="9">
        <f>MROUND(ROUND(T195*1.4,0)*(100+10%*P196)%,30)</f>
        <v>124410</v>
      </c>
      <c r="U196" s="10"/>
      <c r="V196" s="10"/>
      <c r="W196" s="10">
        <v>0</v>
      </c>
      <c r="X196" s="7">
        <f>MROUND(ROUND(X195*1.4,0)*(100+10%*S196)%,30)</f>
        <v>204000</v>
      </c>
      <c r="Y196" s="7"/>
      <c r="Z196" s="7">
        <v>0</v>
      </c>
      <c r="AA196" s="10"/>
      <c r="AB196" s="7" t="s">
        <v>371</v>
      </c>
      <c r="AC196" s="7"/>
    </row>
    <row r="197" spans="1:29">
      <c r="A197" s="1">
        <v>10010037</v>
      </c>
      <c r="B197" s="8" t="s">
        <v>391</v>
      </c>
      <c r="C197" s="19" t="s">
        <v>498</v>
      </c>
      <c r="D197" s="1">
        <v>1</v>
      </c>
      <c r="E197" s="2">
        <v>1</v>
      </c>
      <c r="F197" s="7">
        <v>0</v>
      </c>
      <c r="G197" s="7" t="s">
        <v>90</v>
      </c>
      <c r="H197" s="7">
        <v>6</v>
      </c>
      <c r="I197" s="9" t="s">
        <v>392</v>
      </c>
      <c r="J197" s="9">
        <v>1</v>
      </c>
      <c r="K197" s="9" t="s">
        <v>82</v>
      </c>
      <c r="L197" s="9">
        <v>4</v>
      </c>
      <c r="M197" s="9">
        <v>1</v>
      </c>
      <c r="N197" s="3"/>
      <c r="O197" s="7"/>
      <c r="P197" s="7"/>
      <c r="Q197" s="7"/>
      <c r="R197" s="7"/>
      <c r="S197" s="7">
        <v>0</v>
      </c>
      <c r="T197" s="9">
        <v>2800</v>
      </c>
      <c r="U197" s="10"/>
      <c r="V197" s="10"/>
      <c r="W197" s="10">
        <v>0</v>
      </c>
      <c r="X197" s="7">
        <v>2700</v>
      </c>
      <c r="Y197" s="7"/>
      <c r="Z197" s="7">
        <v>0</v>
      </c>
      <c r="AA197" s="10"/>
      <c r="AB197" s="7" t="s">
        <v>393</v>
      </c>
      <c r="AC197" s="7"/>
    </row>
    <row r="198" spans="1:29">
      <c r="A198" s="1">
        <v>10010037</v>
      </c>
      <c r="B198" s="8" t="s">
        <v>394</v>
      </c>
      <c r="C198" s="19" t="s">
        <v>498</v>
      </c>
      <c r="D198" s="1">
        <v>2</v>
      </c>
      <c r="E198" s="2">
        <v>1</v>
      </c>
      <c r="F198" s="7">
        <v>0</v>
      </c>
      <c r="G198" s="7" t="s">
        <v>90</v>
      </c>
      <c r="H198" s="7">
        <v>6</v>
      </c>
      <c r="I198" s="9" t="s">
        <v>392</v>
      </c>
      <c r="J198" s="9">
        <v>1</v>
      </c>
      <c r="K198" s="9" t="s">
        <v>103</v>
      </c>
      <c r="L198" s="9">
        <v>6</v>
      </c>
      <c r="M198" s="9">
        <v>1</v>
      </c>
      <c r="N198" s="3"/>
      <c r="O198" s="7"/>
      <c r="P198" s="7"/>
      <c r="Q198" s="7"/>
      <c r="R198" s="7"/>
      <c r="S198" s="7">
        <v>0</v>
      </c>
      <c r="T198" s="9">
        <v>7500</v>
      </c>
      <c r="U198" s="10"/>
      <c r="V198" s="10"/>
      <c r="W198" s="10">
        <v>0</v>
      </c>
      <c r="X198" s="7">
        <v>8100</v>
      </c>
      <c r="Y198" s="7"/>
      <c r="Z198" s="7">
        <v>0</v>
      </c>
      <c r="AA198" s="10"/>
      <c r="AB198" s="7" t="s">
        <v>393</v>
      </c>
      <c r="AC198" s="7"/>
    </row>
    <row r="199" spans="1:29">
      <c r="A199" s="1">
        <v>10010037</v>
      </c>
      <c r="B199" s="8" t="s">
        <v>395</v>
      </c>
      <c r="C199" s="19" t="s">
        <v>498</v>
      </c>
      <c r="D199" s="1">
        <v>3</v>
      </c>
      <c r="E199" s="2">
        <v>1</v>
      </c>
      <c r="F199" s="7">
        <v>0</v>
      </c>
      <c r="G199" s="7" t="s">
        <v>90</v>
      </c>
      <c r="H199" s="7">
        <v>6</v>
      </c>
      <c r="I199" s="9" t="s">
        <v>392</v>
      </c>
      <c r="J199" s="9">
        <v>1</v>
      </c>
      <c r="K199" s="9" t="s">
        <v>86</v>
      </c>
      <c r="L199" s="9">
        <v>8</v>
      </c>
      <c r="M199" s="9">
        <v>1</v>
      </c>
      <c r="N199" s="3"/>
      <c r="O199" s="7"/>
      <c r="P199" s="7"/>
      <c r="Q199" s="7"/>
      <c r="R199" s="7"/>
      <c r="S199" s="7">
        <v>0</v>
      </c>
      <c r="T199" s="9">
        <f>MROUND(ROUND(T198*2.4,0)*(100+10%*P199)%,30)</f>
        <v>18000</v>
      </c>
      <c r="U199" s="10"/>
      <c r="V199" s="10"/>
      <c r="W199" s="10">
        <v>0</v>
      </c>
      <c r="X199" s="7">
        <v>24000</v>
      </c>
      <c r="Y199" s="7"/>
      <c r="Z199" s="7">
        <v>0</v>
      </c>
      <c r="AA199" s="10"/>
      <c r="AB199" s="7" t="s">
        <v>393</v>
      </c>
      <c r="AC199" s="7"/>
    </row>
    <row r="200" spans="1:29">
      <c r="A200" s="1">
        <v>10010037</v>
      </c>
      <c r="B200" s="8" t="s">
        <v>396</v>
      </c>
      <c r="C200" s="19" t="s">
        <v>498</v>
      </c>
      <c r="D200" s="1">
        <v>4</v>
      </c>
      <c r="E200" s="2">
        <v>1</v>
      </c>
      <c r="F200" s="7">
        <v>0</v>
      </c>
      <c r="G200" s="7" t="s">
        <v>90</v>
      </c>
      <c r="H200" s="7">
        <v>6</v>
      </c>
      <c r="I200" s="9" t="s">
        <v>392</v>
      </c>
      <c r="J200" s="9">
        <v>1</v>
      </c>
      <c r="K200" s="9" t="s">
        <v>88</v>
      </c>
      <c r="L200" s="9">
        <v>10</v>
      </c>
      <c r="M200" s="9">
        <v>1</v>
      </c>
      <c r="N200" s="3"/>
      <c r="O200" s="7"/>
      <c r="P200" s="7"/>
      <c r="Q200" s="7"/>
      <c r="R200" s="7"/>
      <c r="S200" s="7">
        <v>0</v>
      </c>
      <c r="T200" s="9">
        <f t="shared" ref="T200:T201" si="31">MROUND(ROUND(T199*2.4,0)*(100+10%*P200)%,30)</f>
        <v>43200</v>
      </c>
      <c r="U200" s="10"/>
      <c r="V200" s="10"/>
      <c r="W200" s="10">
        <v>0</v>
      </c>
      <c r="X200" s="7">
        <f>MROUND(ROUND(X199*2.4,0)*(100+10%*S200)%,30)</f>
        <v>57600</v>
      </c>
      <c r="Y200" s="7"/>
      <c r="Z200" s="7">
        <v>0</v>
      </c>
      <c r="AA200" s="10"/>
      <c r="AB200" s="7" t="s">
        <v>393</v>
      </c>
      <c r="AC200" s="7"/>
    </row>
    <row r="201" spans="1:29">
      <c r="A201" s="1">
        <v>10010037</v>
      </c>
      <c r="B201" s="8" t="s">
        <v>397</v>
      </c>
      <c r="C201" s="19" t="s">
        <v>498</v>
      </c>
      <c r="D201" s="1">
        <v>5</v>
      </c>
      <c r="E201" s="2">
        <v>1</v>
      </c>
      <c r="F201" s="7">
        <v>0</v>
      </c>
      <c r="G201" s="7" t="s">
        <v>90</v>
      </c>
      <c r="H201" s="7">
        <v>6</v>
      </c>
      <c r="I201" s="9" t="s">
        <v>392</v>
      </c>
      <c r="J201" s="9">
        <v>1</v>
      </c>
      <c r="K201" s="9" t="s">
        <v>132</v>
      </c>
      <c r="L201" s="9">
        <v>12</v>
      </c>
      <c r="M201" s="9">
        <v>1</v>
      </c>
      <c r="N201" s="3"/>
      <c r="O201" s="7"/>
      <c r="P201" s="7"/>
      <c r="Q201" s="7"/>
      <c r="R201" s="7"/>
      <c r="S201" s="7">
        <v>0</v>
      </c>
      <c r="T201" s="9">
        <f t="shared" si="31"/>
        <v>103680</v>
      </c>
      <c r="U201" s="10"/>
      <c r="V201" s="10"/>
      <c r="W201" s="10">
        <v>0</v>
      </c>
      <c r="X201" s="7">
        <f>MROUND(ROUND(X200*2.4,0)*(100+10%*S201)%,30)</f>
        <v>138240</v>
      </c>
      <c r="Y201" s="7"/>
      <c r="Z201" s="7">
        <v>0</v>
      </c>
      <c r="AA201" s="10"/>
      <c r="AB201" s="7" t="s">
        <v>393</v>
      </c>
      <c r="AC201" s="7"/>
    </row>
    <row r="202" spans="1:29">
      <c r="A202" s="1">
        <v>10010038</v>
      </c>
      <c r="B202" s="8" t="s">
        <v>398</v>
      </c>
      <c r="C202" s="19" t="s">
        <v>499</v>
      </c>
      <c r="D202" s="1">
        <v>1</v>
      </c>
      <c r="E202" s="2">
        <v>1</v>
      </c>
      <c r="F202" s="7">
        <v>0</v>
      </c>
      <c r="G202" s="7" t="s">
        <v>90</v>
      </c>
      <c r="H202" s="7">
        <v>6</v>
      </c>
      <c r="I202" s="9" t="s">
        <v>399</v>
      </c>
      <c r="J202" s="9">
        <v>1</v>
      </c>
      <c r="K202" s="9" t="s">
        <v>84</v>
      </c>
      <c r="L202" s="9">
        <v>5</v>
      </c>
      <c r="M202" s="9">
        <v>1</v>
      </c>
      <c r="N202" s="3"/>
      <c r="O202" s="7"/>
      <c r="P202" s="7"/>
      <c r="Q202" s="7"/>
      <c r="R202" s="7"/>
      <c r="S202" s="7">
        <v>0</v>
      </c>
      <c r="T202" s="9">
        <v>3300</v>
      </c>
      <c r="U202" s="10"/>
      <c r="V202" s="10"/>
      <c r="W202" s="10">
        <v>0</v>
      </c>
      <c r="X202" s="7">
        <v>3600</v>
      </c>
      <c r="Y202" s="7"/>
      <c r="Z202" s="7">
        <v>0</v>
      </c>
      <c r="AA202" s="10"/>
      <c r="AB202" s="7" t="s">
        <v>400</v>
      </c>
      <c r="AC202" s="7"/>
    </row>
    <row r="203" spans="1:29">
      <c r="A203" s="1">
        <v>10010038</v>
      </c>
      <c r="B203" s="8" t="s">
        <v>401</v>
      </c>
      <c r="C203" s="19" t="s">
        <v>499</v>
      </c>
      <c r="D203" s="1">
        <v>2</v>
      </c>
      <c r="E203" s="2">
        <v>1</v>
      </c>
      <c r="F203" s="7">
        <v>0</v>
      </c>
      <c r="G203" s="7" t="s">
        <v>90</v>
      </c>
      <c r="H203" s="7">
        <v>6</v>
      </c>
      <c r="I203" s="9" t="s">
        <v>399</v>
      </c>
      <c r="J203" s="9">
        <v>1</v>
      </c>
      <c r="K203" s="9" t="s">
        <v>122</v>
      </c>
      <c r="L203" s="9">
        <v>7</v>
      </c>
      <c r="M203" s="9">
        <v>1</v>
      </c>
      <c r="N203" s="3"/>
      <c r="O203" s="7"/>
      <c r="P203" s="7"/>
      <c r="Q203" s="7"/>
      <c r="R203" s="7"/>
      <c r="S203" s="7">
        <v>0</v>
      </c>
      <c r="T203" s="9">
        <v>10000</v>
      </c>
      <c r="U203" s="10"/>
      <c r="V203" s="10"/>
      <c r="W203" s="10">
        <v>0</v>
      </c>
      <c r="X203" s="7">
        <v>15000</v>
      </c>
      <c r="Y203" s="7"/>
      <c r="Z203" s="7">
        <v>0</v>
      </c>
      <c r="AA203" s="10"/>
      <c r="AB203" s="7" t="s">
        <v>400</v>
      </c>
      <c r="AC203" s="7"/>
    </row>
    <row r="204" spans="1:29">
      <c r="A204" s="1">
        <v>10010038</v>
      </c>
      <c r="B204" s="8" t="s">
        <v>402</v>
      </c>
      <c r="C204" s="19" t="s">
        <v>499</v>
      </c>
      <c r="D204" s="1">
        <v>3</v>
      </c>
      <c r="E204" s="2">
        <v>1</v>
      </c>
      <c r="F204" s="7">
        <v>0</v>
      </c>
      <c r="G204" s="7" t="s">
        <v>90</v>
      </c>
      <c r="H204" s="7">
        <v>6</v>
      </c>
      <c r="I204" s="9" t="s">
        <v>399</v>
      </c>
      <c r="J204" s="9">
        <v>1</v>
      </c>
      <c r="K204" s="9" t="s">
        <v>127</v>
      </c>
      <c r="L204" s="9">
        <v>9</v>
      </c>
      <c r="M204" s="9">
        <v>1</v>
      </c>
      <c r="N204" s="3"/>
      <c r="O204" s="7"/>
      <c r="P204" s="7"/>
      <c r="Q204" s="7"/>
      <c r="R204" s="7"/>
      <c r="S204" s="7">
        <v>0</v>
      </c>
      <c r="T204" s="9">
        <f>MROUND(ROUND(T203*2.1,0)*(100+10%*P204)%,30)</f>
        <v>21000</v>
      </c>
      <c r="U204" s="10"/>
      <c r="V204" s="10"/>
      <c r="W204" s="10">
        <v>0</v>
      </c>
      <c r="X204" s="7">
        <v>30000</v>
      </c>
      <c r="Y204" s="7"/>
      <c r="Z204" s="7">
        <v>0</v>
      </c>
      <c r="AA204" s="10"/>
      <c r="AB204" s="7" t="s">
        <v>400</v>
      </c>
      <c r="AC204" s="7"/>
    </row>
    <row r="205" spans="1:29">
      <c r="A205" s="1">
        <v>10010038</v>
      </c>
      <c r="B205" s="8" t="s">
        <v>403</v>
      </c>
      <c r="C205" s="19" t="s">
        <v>499</v>
      </c>
      <c r="D205" s="1">
        <v>4</v>
      </c>
      <c r="E205" s="2">
        <v>1</v>
      </c>
      <c r="F205" s="7">
        <v>0</v>
      </c>
      <c r="G205" s="7" t="s">
        <v>90</v>
      </c>
      <c r="H205" s="7">
        <v>6</v>
      </c>
      <c r="I205" s="9" t="s">
        <v>399</v>
      </c>
      <c r="J205" s="9">
        <v>1</v>
      </c>
      <c r="K205" s="9" t="s">
        <v>106</v>
      </c>
      <c r="L205" s="9">
        <v>11</v>
      </c>
      <c r="M205" s="9">
        <v>1</v>
      </c>
      <c r="N205" s="3"/>
      <c r="O205" s="7"/>
      <c r="P205" s="7"/>
      <c r="Q205" s="7"/>
      <c r="R205" s="7"/>
      <c r="S205" s="7">
        <v>0</v>
      </c>
      <c r="T205" s="9">
        <f t="shared" ref="T205" si="32">MROUND(ROUND(T204*2.1,0)*(100+10%*P205)%,30)</f>
        <v>44100</v>
      </c>
      <c r="U205" s="10"/>
      <c r="V205" s="10"/>
      <c r="W205" s="10">
        <v>0</v>
      </c>
      <c r="X205" s="7">
        <f>MROUND(ROUND(X204*2.1,0)*(100+10%*S205)%,30)</f>
        <v>63000</v>
      </c>
      <c r="Y205" s="7"/>
      <c r="Z205" s="7">
        <v>0</v>
      </c>
      <c r="AA205" s="10"/>
      <c r="AB205" s="7" t="s">
        <v>400</v>
      </c>
      <c r="AC205" s="7"/>
    </row>
    <row r="206" spans="1:29">
      <c r="A206" s="1">
        <v>10010038</v>
      </c>
      <c r="B206" s="8" t="s">
        <v>404</v>
      </c>
      <c r="C206" s="19" t="s">
        <v>499</v>
      </c>
      <c r="D206" s="1">
        <v>5</v>
      </c>
      <c r="E206" s="2">
        <v>1</v>
      </c>
      <c r="F206" s="7">
        <v>0</v>
      </c>
      <c r="G206" s="7" t="s">
        <v>90</v>
      </c>
      <c r="H206" s="7">
        <v>6</v>
      </c>
      <c r="I206" s="9" t="s">
        <v>399</v>
      </c>
      <c r="J206" s="9">
        <v>1</v>
      </c>
      <c r="K206" s="9" t="s">
        <v>156</v>
      </c>
      <c r="L206" s="9">
        <v>13</v>
      </c>
      <c r="M206" s="9">
        <v>1</v>
      </c>
      <c r="N206" s="3"/>
      <c r="O206" s="7"/>
      <c r="P206" s="7"/>
      <c r="Q206" s="7"/>
      <c r="R206" s="7"/>
      <c r="S206" s="7">
        <v>0</v>
      </c>
      <c r="T206" s="9">
        <f>MROUND(ROUND(T205*3,0)*(100+10%*P206)%,30)</f>
        <v>132300</v>
      </c>
      <c r="U206" s="10"/>
      <c r="V206" s="10"/>
      <c r="W206" s="10">
        <v>0</v>
      </c>
      <c r="X206" s="7">
        <f>MROUND(ROUND(X205*2.1,0)*(100+10%*S206)%,30)</f>
        <v>132300</v>
      </c>
      <c r="Y206" s="7"/>
      <c r="Z206" s="7">
        <v>0</v>
      </c>
      <c r="AA206" s="10"/>
      <c r="AB206" s="7" t="s">
        <v>400</v>
      </c>
      <c r="AC206" s="7"/>
    </row>
    <row r="207" spans="1:29">
      <c r="A207" s="1">
        <v>10010039</v>
      </c>
      <c r="B207" s="8" t="s">
        <v>405</v>
      </c>
      <c r="C207" s="19" t="s">
        <v>500</v>
      </c>
      <c r="D207" s="1">
        <v>1</v>
      </c>
      <c r="E207" s="2">
        <v>1</v>
      </c>
      <c r="F207" s="7">
        <v>0</v>
      </c>
      <c r="G207" s="7" t="s">
        <v>90</v>
      </c>
      <c r="H207" s="7">
        <v>6</v>
      </c>
      <c r="I207" s="9" t="s">
        <v>406</v>
      </c>
      <c r="J207" s="9">
        <v>1</v>
      </c>
      <c r="K207" s="9"/>
      <c r="L207" s="9">
        <v>0</v>
      </c>
      <c r="M207" s="9">
        <v>0</v>
      </c>
      <c r="N207" s="3"/>
      <c r="O207" s="7"/>
      <c r="P207" s="7"/>
      <c r="Q207" s="7"/>
      <c r="R207" s="7"/>
      <c r="S207" s="7">
        <v>0</v>
      </c>
      <c r="T207" s="9">
        <v>0</v>
      </c>
      <c r="U207" s="10"/>
      <c r="V207" s="10"/>
      <c r="W207" s="10">
        <v>0</v>
      </c>
      <c r="X207" s="7">
        <v>0</v>
      </c>
      <c r="Y207" s="7"/>
      <c r="Z207" s="7">
        <v>0</v>
      </c>
      <c r="AA207" s="10"/>
      <c r="AB207" s="7" t="s">
        <v>407</v>
      </c>
      <c r="AC207" s="7"/>
    </row>
    <row r="208" spans="1:29">
      <c r="A208" s="1">
        <v>10010039</v>
      </c>
      <c r="B208" s="8" t="s">
        <v>408</v>
      </c>
      <c r="C208" s="19" t="s">
        <v>500</v>
      </c>
      <c r="D208" s="1">
        <v>2</v>
      </c>
      <c r="E208" s="2">
        <v>1</v>
      </c>
      <c r="F208" s="7">
        <v>0</v>
      </c>
      <c r="G208" s="7" t="s">
        <v>90</v>
      </c>
      <c r="H208" s="7">
        <v>6</v>
      </c>
      <c r="I208" s="9" t="s">
        <v>406</v>
      </c>
      <c r="J208" s="9">
        <v>1</v>
      </c>
      <c r="K208" s="9"/>
      <c r="L208" s="9">
        <v>0</v>
      </c>
      <c r="M208" s="9">
        <v>0</v>
      </c>
      <c r="N208" s="3"/>
      <c r="O208" s="7"/>
      <c r="P208" s="7"/>
      <c r="Q208" s="7"/>
      <c r="R208" s="7"/>
      <c r="S208" s="7">
        <v>0</v>
      </c>
      <c r="T208" s="9">
        <v>0</v>
      </c>
      <c r="U208" s="10"/>
      <c r="V208" s="10"/>
      <c r="W208" s="10">
        <v>0</v>
      </c>
      <c r="X208" s="7">
        <v>20</v>
      </c>
      <c r="Y208" s="7"/>
      <c r="Z208" s="7">
        <v>0</v>
      </c>
      <c r="AA208" s="10"/>
      <c r="AB208" s="7" t="s">
        <v>407</v>
      </c>
      <c r="AC208" s="7"/>
    </row>
    <row r="209" spans="1:29">
      <c r="A209" s="1">
        <v>10010039</v>
      </c>
      <c r="B209" s="8" t="s">
        <v>409</v>
      </c>
      <c r="C209" s="19" t="s">
        <v>500</v>
      </c>
      <c r="D209" s="1">
        <v>3</v>
      </c>
      <c r="E209" s="2">
        <v>1</v>
      </c>
      <c r="F209" s="7">
        <v>0</v>
      </c>
      <c r="G209" s="7" t="s">
        <v>90</v>
      </c>
      <c r="H209" s="7">
        <v>6</v>
      </c>
      <c r="I209" s="9" t="s">
        <v>406</v>
      </c>
      <c r="J209" s="9">
        <v>1</v>
      </c>
      <c r="K209" s="9"/>
      <c r="L209" s="9">
        <v>0</v>
      </c>
      <c r="M209" s="9">
        <v>0</v>
      </c>
      <c r="N209" s="3"/>
      <c r="O209" s="7"/>
      <c r="P209" s="7"/>
      <c r="Q209" s="7"/>
      <c r="R209" s="7"/>
      <c r="S209" s="7">
        <v>0</v>
      </c>
      <c r="T209" s="9">
        <v>0</v>
      </c>
      <c r="U209" s="10"/>
      <c r="V209" s="10"/>
      <c r="W209" s="10">
        <v>0</v>
      </c>
      <c r="X209" s="7">
        <v>20</v>
      </c>
      <c r="Y209" s="7"/>
      <c r="Z209" s="7">
        <v>0</v>
      </c>
      <c r="AA209" s="10"/>
      <c r="AB209" s="7" t="s">
        <v>407</v>
      </c>
      <c r="AC209" s="7"/>
    </row>
    <row r="210" spans="1:29">
      <c r="A210" s="1">
        <v>10010039</v>
      </c>
      <c r="B210" s="8" t="s">
        <v>410</v>
      </c>
      <c r="C210" s="19" t="s">
        <v>500</v>
      </c>
      <c r="D210" s="1">
        <v>4</v>
      </c>
      <c r="E210" s="2">
        <v>1</v>
      </c>
      <c r="F210" s="7">
        <v>0</v>
      </c>
      <c r="G210" s="7" t="s">
        <v>90</v>
      </c>
      <c r="H210" s="7">
        <v>6</v>
      </c>
      <c r="I210" s="9" t="s">
        <v>406</v>
      </c>
      <c r="J210" s="9">
        <v>1</v>
      </c>
      <c r="K210" s="9"/>
      <c r="L210" s="9">
        <v>0</v>
      </c>
      <c r="M210" s="9">
        <v>0</v>
      </c>
      <c r="N210" s="3"/>
      <c r="O210" s="7"/>
      <c r="P210" s="7"/>
      <c r="Q210" s="7"/>
      <c r="R210" s="7"/>
      <c r="S210" s="7">
        <v>0</v>
      </c>
      <c r="T210" s="9">
        <v>0</v>
      </c>
      <c r="U210" s="10"/>
      <c r="V210" s="10"/>
      <c r="W210" s="10">
        <v>0</v>
      </c>
      <c r="X210" s="7">
        <v>20</v>
      </c>
      <c r="Y210" s="7"/>
      <c r="Z210" s="7">
        <v>0</v>
      </c>
      <c r="AA210" s="10"/>
      <c r="AB210" s="7" t="s">
        <v>407</v>
      </c>
      <c r="AC210" s="7"/>
    </row>
    <row r="211" spans="1:29">
      <c r="A211" s="1">
        <v>10010039</v>
      </c>
      <c r="B211" s="8" t="s">
        <v>411</v>
      </c>
      <c r="C211" s="19" t="s">
        <v>500</v>
      </c>
      <c r="D211" s="1">
        <v>5</v>
      </c>
      <c r="E211" s="2">
        <v>1</v>
      </c>
      <c r="F211" s="7">
        <v>0</v>
      </c>
      <c r="G211" s="7" t="s">
        <v>90</v>
      </c>
      <c r="H211" s="7">
        <v>6</v>
      </c>
      <c r="I211" s="9" t="s">
        <v>406</v>
      </c>
      <c r="J211" s="9">
        <v>1</v>
      </c>
      <c r="K211" s="9"/>
      <c r="L211" s="9">
        <v>0</v>
      </c>
      <c r="M211" s="9">
        <v>0</v>
      </c>
      <c r="N211" s="3"/>
      <c r="O211" s="7"/>
      <c r="P211" s="7"/>
      <c r="Q211" s="7"/>
      <c r="R211" s="7"/>
      <c r="S211" s="7">
        <v>0</v>
      </c>
      <c r="T211" s="9">
        <v>0</v>
      </c>
      <c r="U211" s="10"/>
      <c r="V211" s="10"/>
      <c r="W211" s="10">
        <v>0</v>
      </c>
      <c r="X211" s="7">
        <v>20</v>
      </c>
      <c r="Y211" s="7"/>
      <c r="Z211" s="7">
        <v>0</v>
      </c>
      <c r="AA211" s="10"/>
      <c r="AB211" s="7" t="s">
        <v>407</v>
      </c>
      <c r="AC211" s="7"/>
    </row>
    <row r="212" spans="1:29">
      <c r="A212" s="1">
        <v>10010040</v>
      </c>
      <c r="B212" s="8" t="s">
        <v>412</v>
      </c>
      <c r="C212" s="19" t="s">
        <v>501</v>
      </c>
      <c r="D212" s="1">
        <v>1</v>
      </c>
      <c r="E212" s="2">
        <v>1</v>
      </c>
      <c r="F212" s="7">
        <v>0</v>
      </c>
      <c r="G212" s="7" t="s">
        <v>90</v>
      </c>
      <c r="H212" s="7">
        <v>6</v>
      </c>
      <c r="I212" s="9" t="s">
        <v>413</v>
      </c>
      <c r="J212" s="9">
        <v>1</v>
      </c>
      <c r="K212" s="9" t="s">
        <v>86</v>
      </c>
      <c r="L212" s="9">
        <v>8</v>
      </c>
      <c r="M212" s="9">
        <v>1</v>
      </c>
      <c r="N212" s="3"/>
      <c r="O212" s="7"/>
      <c r="P212" s="7"/>
      <c r="Q212" s="7"/>
      <c r="R212" s="7"/>
      <c r="S212" s="7">
        <v>0</v>
      </c>
      <c r="T212" s="9">
        <v>0</v>
      </c>
      <c r="U212" s="10"/>
      <c r="V212" s="10"/>
      <c r="W212" s="10">
        <v>0</v>
      </c>
      <c r="X212" s="7">
        <v>3600</v>
      </c>
      <c r="Y212" s="7"/>
      <c r="Z212" s="7">
        <v>0</v>
      </c>
      <c r="AA212" s="10"/>
      <c r="AB212" s="7" t="s">
        <v>414</v>
      </c>
      <c r="AC212" s="7"/>
    </row>
    <row r="213" spans="1:29">
      <c r="A213" s="1">
        <v>10010041</v>
      </c>
      <c r="B213" s="8" t="s">
        <v>415</v>
      </c>
      <c r="C213" s="8" t="s">
        <v>509</v>
      </c>
      <c r="D213" s="1">
        <v>1</v>
      </c>
      <c r="E213" s="2">
        <v>1</v>
      </c>
      <c r="F213" s="7">
        <v>0</v>
      </c>
      <c r="G213" s="7" t="s">
        <v>90</v>
      </c>
      <c r="H213" s="7">
        <v>6</v>
      </c>
      <c r="I213" s="9" t="s">
        <v>416</v>
      </c>
      <c r="J213" s="9">
        <v>3</v>
      </c>
      <c r="K213" s="9"/>
      <c r="L213" s="9">
        <v>0</v>
      </c>
      <c r="M213" s="9">
        <v>0</v>
      </c>
      <c r="N213" s="3"/>
      <c r="O213" s="7"/>
      <c r="P213" s="7"/>
      <c r="Q213" s="7"/>
      <c r="R213" s="7"/>
      <c r="S213" s="7">
        <v>0</v>
      </c>
      <c r="T213" s="9">
        <v>0</v>
      </c>
      <c r="U213" s="10"/>
      <c r="V213" s="10"/>
      <c r="W213" s="10">
        <v>0</v>
      </c>
      <c r="X213" s="7">
        <v>36000</v>
      </c>
      <c r="Y213" s="7"/>
      <c r="Z213" s="7">
        <v>0</v>
      </c>
      <c r="AA213" s="7"/>
      <c r="AB213" s="7" t="s">
        <v>417</v>
      </c>
      <c r="AC213" s="7"/>
    </row>
    <row r="214" spans="1:29">
      <c r="A214" s="1">
        <v>10010042</v>
      </c>
      <c r="B214" s="8" t="s">
        <v>418</v>
      </c>
      <c r="C214" s="2" t="s">
        <v>502</v>
      </c>
      <c r="D214" s="1">
        <v>1</v>
      </c>
      <c r="E214" s="2">
        <v>1</v>
      </c>
      <c r="F214" s="7">
        <v>50</v>
      </c>
      <c r="G214" s="7" t="s">
        <v>282</v>
      </c>
      <c r="H214" s="7">
        <v>5</v>
      </c>
      <c r="I214" s="9" t="s">
        <v>419</v>
      </c>
      <c r="J214" s="9">
        <v>5</v>
      </c>
      <c r="K214" s="9"/>
      <c r="L214" s="9">
        <v>0</v>
      </c>
      <c r="M214" s="9">
        <v>0</v>
      </c>
      <c r="N214" s="3"/>
      <c r="O214" s="18" t="s">
        <v>420</v>
      </c>
      <c r="P214" s="7"/>
      <c r="Q214" s="7"/>
      <c r="R214" s="7"/>
      <c r="S214" s="7">
        <v>0</v>
      </c>
      <c r="T214" s="9">
        <v>0</v>
      </c>
      <c r="U214" s="10"/>
      <c r="V214" s="10"/>
      <c r="W214" s="10">
        <v>0</v>
      </c>
      <c r="X214" s="7">
        <f>24*3600</f>
        <v>86400</v>
      </c>
      <c r="Y214" s="7"/>
      <c r="Z214" s="7">
        <v>0</v>
      </c>
      <c r="AA214" s="10"/>
      <c r="AB214" s="7" t="s">
        <v>421</v>
      </c>
      <c r="AC214" s="7"/>
    </row>
    <row r="215" spans="1:29">
      <c r="A215" s="1">
        <v>10010043</v>
      </c>
      <c r="B215" s="8" t="s">
        <v>422</v>
      </c>
      <c r="C215" s="2" t="s">
        <v>503</v>
      </c>
      <c r="D215" s="1">
        <v>1</v>
      </c>
      <c r="E215" s="2">
        <v>1</v>
      </c>
      <c r="F215" s="7">
        <v>25</v>
      </c>
      <c r="G215" s="7" t="s">
        <v>423</v>
      </c>
      <c r="H215" s="7">
        <v>5</v>
      </c>
      <c r="I215" s="9" t="s">
        <v>424</v>
      </c>
      <c r="J215" s="9">
        <v>5</v>
      </c>
      <c r="K215" s="9"/>
      <c r="L215" s="9">
        <v>0</v>
      </c>
      <c r="M215" s="9">
        <v>1</v>
      </c>
      <c r="N215" s="3"/>
      <c r="O215" s="18" t="s">
        <v>135</v>
      </c>
      <c r="P215" s="7"/>
      <c r="Q215" s="7"/>
      <c r="R215" s="7"/>
      <c r="S215" s="7">
        <v>0</v>
      </c>
      <c r="T215" s="9">
        <v>0</v>
      </c>
      <c r="U215" s="10"/>
      <c r="V215" s="10"/>
      <c r="W215" s="10">
        <v>0</v>
      </c>
      <c r="X215" s="7">
        <f t="shared" ref="X215:X220" si="33">24*3600</f>
        <v>86400</v>
      </c>
      <c r="Y215" s="7"/>
      <c r="Z215" s="7">
        <v>0</v>
      </c>
      <c r="AA215" s="10"/>
      <c r="AB215" s="7" t="s">
        <v>425</v>
      </c>
      <c r="AC215" s="7"/>
    </row>
    <row r="216" spans="1:29">
      <c r="A216" s="1">
        <v>10010044</v>
      </c>
      <c r="B216" s="8" t="s">
        <v>426</v>
      </c>
      <c r="C216" s="2" t="s">
        <v>504</v>
      </c>
      <c r="D216" s="1">
        <v>1</v>
      </c>
      <c r="E216" s="2">
        <v>1</v>
      </c>
      <c r="F216" s="7">
        <v>25</v>
      </c>
      <c r="G216" s="7" t="s">
        <v>427</v>
      </c>
      <c r="H216" s="7">
        <v>5</v>
      </c>
      <c r="I216" s="9" t="s">
        <v>428</v>
      </c>
      <c r="J216" s="9">
        <v>5</v>
      </c>
      <c r="K216" s="9"/>
      <c r="L216" s="9">
        <v>0</v>
      </c>
      <c r="M216" s="9">
        <v>0</v>
      </c>
      <c r="N216" s="3"/>
      <c r="O216" s="18" t="s">
        <v>420</v>
      </c>
      <c r="P216" s="7"/>
      <c r="Q216" s="7"/>
      <c r="R216" s="7"/>
      <c r="S216" s="7">
        <v>0</v>
      </c>
      <c r="T216" s="9">
        <v>0</v>
      </c>
      <c r="U216" s="10"/>
      <c r="V216" s="10"/>
      <c r="W216" s="10">
        <v>0</v>
      </c>
      <c r="X216" s="7">
        <f t="shared" si="33"/>
        <v>86400</v>
      </c>
      <c r="Y216" s="7"/>
      <c r="Z216" s="7">
        <v>0</v>
      </c>
      <c r="AA216" s="10"/>
      <c r="AB216" s="7" t="s">
        <v>429</v>
      </c>
      <c r="AC216" s="7"/>
    </row>
    <row r="217" spans="1:29">
      <c r="A217" s="1">
        <v>10010045</v>
      </c>
      <c r="B217" s="8" t="s">
        <v>430</v>
      </c>
      <c r="C217" s="2" t="s">
        <v>505</v>
      </c>
      <c r="D217" s="1">
        <v>1</v>
      </c>
      <c r="E217" s="2">
        <v>1</v>
      </c>
      <c r="F217" s="7">
        <v>50</v>
      </c>
      <c r="G217" s="7" t="s">
        <v>431</v>
      </c>
      <c r="H217" s="7">
        <v>5</v>
      </c>
      <c r="I217" s="9" t="s">
        <v>432</v>
      </c>
      <c r="J217" s="9">
        <v>5</v>
      </c>
      <c r="K217" s="9"/>
      <c r="L217" s="9">
        <v>0</v>
      </c>
      <c r="M217" s="9">
        <v>1</v>
      </c>
      <c r="N217" s="3"/>
      <c r="O217" s="18" t="s">
        <v>420</v>
      </c>
      <c r="P217" s="7"/>
      <c r="Q217" s="7"/>
      <c r="R217" s="7"/>
      <c r="S217" s="7">
        <v>0</v>
      </c>
      <c r="T217" s="9">
        <v>0</v>
      </c>
      <c r="U217" s="10"/>
      <c r="V217" s="10"/>
      <c r="W217" s="10">
        <v>0</v>
      </c>
      <c r="X217" s="7">
        <f t="shared" si="33"/>
        <v>86400</v>
      </c>
      <c r="Y217" s="7"/>
      <c r="Z217" s="7">
        <v>0</v>
      </c>
      <c r="AA217" s="10"/>
      <c r="AB217" s="7" t="s">
        <v>433</v>
      </c>
      <c r="AC217" s="7"/>
    </row>
    <row r="218" spans="1:29">
      <c r="A218" s="1">
        <v>10010046</v>
      </c>
      <c r="B218" s="8" t="s">
        <v>434</v>
      </c>
      <c r="C218" s="2" t="s">
        <v>506</v>
      </c>
      <c r="D218" s="1">
        <v>1</v>
      </c>
      <c r="E218" s="2">
        <v>1</v>
      </c>
      <c r="F218" s="7">
        <v>50</v>
      </c>
      <c r="G218" s="7" t="s">
        <v>435</v>
      </c>
      <c r="H218" s="7">
        <v>5</v>
      </c>
      <c r="I218" s="9" t="s">
        <v>436</v>
      </c>
      <c r="J218" s="9">
        <v>5</v>
      </c>
      <c r="K218" s="9"/>
      <c r="L218" s="9">
        <v>0</v>
      </c>
      <c r="M218" s="9">
        <v>1</v>
      </c>
      <c r="N218" s="3"/>
      <c r="O218" s="18" t="s">
        <v>437</v>
      </c>
      <c r="P218" s="7"/>
      <c r="Q218" s="7"/>
      <c r="R218" s="7"/>
      <c r="S218" s="7">
        <v>0</v>
      </c>
      <c r="T218" s="9">
        <v>0</v>
      </c>
      <c r="U218" s="10"/>
      <c r="V218" s="10"/>
      <c r="W218" s="10">
        <v>0</v>
      </c>
      <c r="X218" s="7">
        <f t="shared" si="33"/>
        <v>86400</v>
      </c>
      <c r="Y218" s="7"/>
      <c r="Z218" s="7">
        <v>0</v>
      </c>
      <c r="AA218" s="10"/>
      <c r="AB218" s="7" t="s">
        <v>438</v>
      </c>
      <c r="AC218" s="7"/>
    </row>
    <row r="219" spans="1:29">
      <c r="A219" s="1">
        <v>10010047</v>
      </c>
      <c r="B219" s="8" t="s">
        <v>439</v>
      </c>
      <c r="C219" s="2" t="s">
        <v>507</v>
      </c>
      <c r="D219" s="1">
        <v>1</v>
      </c>
      <c r="E219" s="2">
        <v>1</v>
      </c>
      <c r="F219" s="7">
        <v>60</v>
      </c>
      <c r="G219" s="7" t="s">
        <v>282</v>
      </c>
      <c r="H219" s="7">
        <v>5</v>
      </c>
      <c r="I219" s="9" t="s">
        <v>440</v>
      </c>
      <c r="J219" s="9">
        <v>5</v>
      </c>
      <c r="K219" s="9"/>
      <c r="L219" s="9">
        <v>0</v>
      </c>
      <c r="M219" s="9">
        <v>0</v>
      </c>
      <c r="N219" s="3"/>
      <c r="O219" s="18" t="s">
        <v>441</v>
      </c>
      <c r="P219" s="7"/>
      <c r="Q219" s="7"/>
      <c r="R219" s="7"/>
      <c r="S219" s="7">
        <v>0</v>
      </c>
      <c r="T219" s="9">
        <v>0</v>
      </c>
      <c r="U219" s="10"/>
      <c r="V219" s="10"/>
      <c r="W219" s="10">
        <v>0</v>
      </c>
      <c r="X219" s="7">
        <f t="shared" si="33"/>
        <v>86400</v>
      </c>
      <c r="Y219" s="7"/>
      <c r="Z219" s="7">
        <v>0</v>
      </c>
      <c r="AA219" s="10"/>
      <c r="AB219" s="7" t="s">
        <v>442</v>
      </c>
      <c r="AC219" s="7"/>
    </row>
    <row r="220" spans="1:29">
      <c r="A220" s="1">
        <v>10010048</v>
      </c>
      <c r="B220" s="8" t="s">
        <v>443</v>
      </c>
      <c r="C220" s="2" t="s">
        <v>508</v>
      </c>
      <c r="D220" s="1">
        <v>1</v>
      </c>
      <c r="E220" s="2">
        <v>1</v>
      </c>
      <c r="F220" s="7">
        <v>30</v>
      </c>
      <c r="G220" s="7" t="s">
        <v>444</v>
      </c>
      <c r="H220" s="7">
        <v>5</v>
      </c>
      <c r="I220" s="9" t="s">
        <v>445</v>
      </c>
      <c r="J220" s="9">
        <v>5</v>
      </c>
      <c r="K220" s="9"/>
      <c r="L220" s="9">
        <v>0</v>
      </c>
      <c r="M220" s="9">
        <v>0</v>
      </c>
      <c r="N220" s="3"/>
      <c r="O220" s="18" t="s">
        <v>437</v>
      </c>
      <c r="P220" s="7"/>
      <c r="Q220" s="7"/>
      <c r="R220" s="7"/>
      <c r="S220" s="7">
        <v>0</v>
      </c>
      <c r="T220" s="7">
        <v>0</v>
      </c>
      <c r="U220" s="10"/>
      <c r="V220" s="10"/>
      <c r="W220" s="10">
        <v>0</v>
      </c>
      <c r="X220" s="7">
        <f t="shared" si="33"/>
        <v>86400</v>
      </c>
      <c r="Y220" s="7"/>
      <c r="Z220" s="7">
        <v>0</v>
      </c>
      <c r="AA220" s="10"/>
      <c r="AB220" s="7" t="s">
        <v>446</v>
      </c>
      <c r="AC220" s="7"/>
    </row>
    <row r="221" spans="1:29">
      <c r="A221" s="1">
        <v>10010049</v>
      </c>
      <c r="B221" s="8" t="s">
        <v>447</v>
      </c>
      <c r="C221" s="2" t="s">
        <v>510</v>
      </c>
      <c r="D221" s="1">
        <v>1</v>
      </c>
      <c r="E221" s="2">
        <v>10</v>
      </c>
      <c r="F221" s="7">
        <v>0</v>
      </c>
      <c r="G221" s="7" t="s">
        <v>448</v>
      </c>
      <c r="H221" s="7">
        <v>8</v>
      </c>
      <c r="I221" s="9" t="s">
        <v>449</v>
      </c>
      <c r="J221" s="9">
        <v>3</v>
      </c>
      <c r="K221" s="9"/>
      <c r="L221" s="9">
        <v>0</v>
      </c>
      <c r="M221" s="9">
        <v>0</v>
      </c>
      <c r="N221" s="3"/>
      <c r="O221" s="18" t="s">
        <v>420</v>
      </c>
      <c r="P221" s="7"/>
      <c r="Q221" s="12">
        <v>0.05</v>
      </c>
      <c r="R221" s="7"/>
      <c r="S221" s="7">
        <v>0</v>
      </c>
      <c r="T221" s="7">
        <v>5000</v>
      </c>
      <c r="U221" s="10"/>
      <c r="V221" s="10"/>
      <c r="W221" s="10">
        <v>0</v>
      </c>
      <c r="X221" s="7">
        <v>7200</v>
      </c>
      <c r="Y221" s="7"/>
      <c r="Z221" s="7">
        <v>0</v>
      </c>
      <c r="AA221" s="7"/>
      <c r="AB221" s="7">
        <v>0</v>
      </c>
      <c r="AC221" s="7"/>
    </row>
    <row r="222" spans="1:29">
      <c r="A222" s="1">
        <v>10010050</v>
      </c>
      <c r="B222" s="8" t="s">
        <v>450</v>
      </c>
      <c r="C222" s="2" t="s">
        <v>511</v>
      </c>
      <c r="D222" s="1">
        <v>1</v>
      </c>
      <c r="E222" s="2">
        <v>10</v>
      </c>
      <c r="F222" s="7">
        <v>0</v>
      </c>
      <c r="G222" s="7" t="s">
        <v>451</v>
      </c>
      <c r="H222" s="7">
        <v>8</v>
      </c>
      <c r="I222" s="9" t="s">
        <v>452</v>
      </c>
      <c r="J222" s="9">
        <v>3</v>
      </c>
      <c r="K222" s="9" t="s">
        <v>79</v>
      </c>
      <c r="L222" s="9">
        <v>2</v>
      </c>
      <c r="M222" s="9">
        <v>0</v>
      </c>
      <c r="N222" s="3"/>
      <c r="O222" s="18" t="s">
        <v>420</v>
      </c>
      <c r="P222" s="7"/>
      <c r="Q222" s="12">
        <v>0.03</v>
      </c>
      <c r="R222" s="7"/>
      <c r="S222" s="7">
        <v>0</v>
      </c>
      <c r="T222" s="7">
        <v>10000</v>
      </c>
      <c r="U222" s="10"/>
      <c r="V222" s="10"/>
      <c r="W222" s="10">
        <v>0</v>
      </c>
      <c r="X222" s="7">
        <v>7200</v>
      </c>
      <c r="Y222" s="7"/>
      <c r="Z222" s="7">
        <v>0</v>
      </c>
      <c r="AA222" s="7"/>
      <c r="AB222" s="7">
        <v>0</v>
      </c>
      <c r="AC222" s="7"/>
    </row>
    <row r="223" spans="1:29">
      <c r="A223" s="1">
        <v>10010051</v>
      </c>
      <c r="B223" s="8" t="s">
        <v>453</v>
      </c>
      <c r="C223" s="2" t="s">
        <v>512</v>
      </c>
      <c r="D223" s="1">
        <v>1</v>
      </c>
      <c r="E223" s="2">
        <v>10</v>
      </c>
      <c r="F223" s="7">
        <v>0</v>
      </c>
      <c r="G223" s="7" t="s">
        <v>454</v>
      </c>
      <c r="H223" s="7">
        <v>8</v>
      </c>
      <c r="I223" s="9" t="s">
        <v>455</v>
      </c>
      <c r="J223" s="9">
        <v>3</v>
      </c>
      <c r="K223" s="9" t="s">
        <v>115</v>
      </c>
      <c r="L223" s="9">
        <v>3</v>
      </c>
      <c r="M223" s="9">
        <v>0</v>
      </c>
      <c r="N223" s="3"/>
      <c r="O223" s="18" t="s">
        <v>420</v>
      </c>
      <c r="P223" s="7"/>
      <c r="Q223" s="12">
        <v>0.05</v>
      </c>
      <c r="R223" s="7"/>
      <c r="S223" s="7">
        <v>0</v>
      </c>
      <c r="T223" s="7">
        <v>20000</v>
      </c>
      <c r="U223" s="10"/>
      <c r="V223" s="10"/>
      <c r="W223" s="10">
        <v>0</v>
      </c>
      <c r="X223" s="7">
        <v>7200</v>
      </c>
      <c r="Y223" s="7"/>
      <c r="Z223" s="7">
        <v>0</v>
      </c>
      <c r="AA223" s="7"/>
      <c r="AB223" s="7">
        <v>0</v>
      </c>
      <c r="AC223" s="7"/>
    </row>
  </sheetData>
  <autoFilter ref="A1:AC223"/>
  <phoneticPr fontId="3" type="noConversion"/>
  <conditionalFormatting sqref="K5:M5 A1:A2 D1:D2 D4:D27 K1:K2 N4:N223 A4:A223 N1:N2 K4">
    <cfRule type="expression" dxfId="253" priority="131">
      <formula>LEN(TRIM(A1))=0</formula>
    </cfRule>
  </conditionalFormatting>
  <conditionalFormatting sqref="A16:A17">
    <cfRule type="expression" dxfId="252" priority="129">
      <formula>LEN(TRIM(A16))=0</formula>
    </cfRule>
    <cfRule type="expression" priority="130">
      <formula>LEN(TRIM(A16))=0</formula>
    </cfRule>
  </conditionalFormatting>
  <conditionalFormatting sqref="B1:C2 B4:C6">
    <cfRule type="expression" dxfId="251" priority="128">
      <formula>LEN(TRIM(B1))=0</formula>
    </cfRule>
  </conditionalFormatting>
  <conditionalFormatting sqref="B7:B51 B52:C56 B62:C62 B57:B61 B213:C213 B63:B212 B214:B223">
    <cfRule type="expression" dxfId="250" priority="127">
      <formula>LEN(TRIM(B7))=0</formula>
    </cfRule>
  </conditionalFormatting>
  <conditionalFormatting sqref="D28:D32">
    <cfRule type="expression" dxfId="249" priority="126">
      <formula>LEN(TRIM(D28))=0</formula>
    </cfRule>
  </conditionalFormatting>
  <conditionalFormatting sqref="D33:D56">
    <cfRule type="expression" dxfId="248" priority="125">
      <formula>LEN(TRIM(D33))=0</formula>
    </cfRule>
  </conditionalFormatting>
  <conditionalFormatting sqref="D57:D62">
    <cfRule type="expression" dxfId="247" priority="124">
      <formula>LEN(TRIM(D57))=0</formula>
    </cfRule>
  </conditionalFormatting>
  <conditionalFormatting sqref="D63:D67">
    <cfRule type="expression" dxfId="246" priority="123">
      <formula>LEN(TRIM(D63))=0</formula>
    </cfRule>
  </conditionalFormatting>
  <conditionalFormatting sqref="D68:D72">
    <cfRule type="expression" dxfId="245" priority="122">
      <formula>LEN(TRIM(D68))=0</formula>
    </cfRule>
  </conditionalFormatting>
  <conditionalFormatting sqref="D73:D80">
    <cfRule type="expression" dxfId="244" priority="121">
      <formula>LEN(TRIM(D73))=0</formula>
    </cfRule>
  </conditionalFormatting>
  <conditionalFormatting sqref="D81:D85">
    <cfRule type="expression" dxfId="243" priority="120">
      <formula>LEN(TRIM(D81))=0</formula>
    </cfRule>
  </conditionalFormatting>
  <conditionalFormatting sqref="D86:D90">
    <cfRule type="expression" dxfId="242" priority="119">
      <formula>LEN(TRIM(D86))=0</formula>
    </cfRule>
  </conditionalFormatting>
  <conditionalFormatting sqref="D91:D95">
    <cfRule type="expression" dxfId="241" priority="118">
      <formula>LEN(TRIM(D91))=0</formula>
    </cfRule>
  </conditionalFormatting>
  <conditionalFormatting sqref="D96:D100">
    <cfRule type="expression" dxfId="240" priority="117">
      <formula>LEN(TRIM(D96))=0</formula>
    </cfRule>
  </conditionalFormatting>
  <conditionalFormatting sqref="D101:D105">
    <cfRule type="expression" dxfId="239" priority="116">
      <formula>LEN(TRIM(D101))=0</formula>
    </cfRule>
  </conditionalFormatting>
  <conditionalFormatting sqref="D106:D110">
    <cfRule type="expression" dxfId="238" priority="115">
      <formula>LEN(TRIM(D106))=0</formula>
    </cfRule>
  </conditionalFormatting>
  <conditionalFormatting sqref="D111:D115">
    <cfRule type="expression" dxfId="237" priority="114">
      <formula>LEN(TRIM(D111))=0</formula>
    </cfRule>
  </conditionalFormatting>
  <conditionalFormatting sqref="D116:D120">
    <cfRule type="expression" dxfId="236" priority="113">
      <formula>LEN(TRIM(D116))=0</formula>
    </cfRule>
  </conditionalFormatting>
  <conditionalFormatting sqref="D121:D123">
    <cfRule type="expression" dxfId="235" priority="112">
      <formula>LEN(TRIM(D121))=0</formula>
    </cfRule>
  </conditionalFormatting>
  <conditionalFormatting sqref="D124:D128">
    <cfRule type="expression" dxfId="234" priority="111">
      <formula>LEN(TRIM(D124))=0</formula>
    </cfRule>
  </conditionalFormatting>
  <conditionalFormatting sqref="D129:D133">
    <cfRule type="expression" dxfId="233" priority="110">
      <formula>LEN(TRIM(D129))=0</formula>
    </cfRule>
  </conditionalFormatting>
  <conditionalFormatting sqref="D134:D138">
    <cfRule type="expression" dxfId="232" priority="109">
      <formula>LEN(TRIM(D134))=0</formula>
    </cfRule>
  </conditionalFormatting>
  <conditionalFormatting sqref="D139:D143">
    <cfRule type="expression" dxfId="231" priority="108">
      <formula>LEN(TRIM(D139))=0</formula>
    </cfRule>
  </conditionalFormatting>
  <conditionalFormatting sqref="D144:D148">
    <cfRule type="expression" dxfId="230" priority="107">
      <formula>LEN(TRIM(D144))=0</formula>
    </cfRule>
  </conditionalFormatting>
  <conditionalFormatting sqref="D149:D154">
    <cfRule type="expression" dxfId="229" priority="106">
      <formula>LEN(TRIM(D149))=0</formula>
    </cfRule>
  </conditionalFormatting>
  <conditionalFormatting sqref="D155:D159">
    <cfRule type="expression" dxfId="228" priority="105">
      <formula>LEN(TRIM(D155))=0</formula>
    </cfRule>
  </conditionalFormatting>
  <conditionalFormatting sqref="D160:D164">
    <cfRule type="expression" dxfId="227" priority="104">
      <formula>LEN(TRIM(D160))=0</formula>
    </cfRule>
  </conditionalFormatting>
  <conditionalFormatting sqref="D165:D169">
    <cfRule type="expression" dxfId="226" priority="103">
      <formula>LEN(TRIM(D165))=0</formula>
    </cfRule>
  </conditionalFormatting>
  <conditionalFormatting sqref="D170:D171">
    <cfRule type="expression" dxfId="225" priority="102">
      <formula>LEN(TRIM(D170))=0</formula>
    </cfRule>
  </conditionalFormatting>
  <conditionalFormatting sqref="D172:D176">
    <cfRule type="expression" dxfId="224" priority="101">
      <formula>LEN(TRIM(D172))=0</formula>
    </cfRule>
  </conditionalFormatting>
  <conditionalFormatting sqref="D177:D196">
    <cfRule type="expression" dxfId="223" priority="100">
      <formula>LEN(TRIM(D177))=0</formula>
    </cfRule>
  </conditionalFormatting>
  <conditionalFormatting sqref="D197:D201">
    <cfRule type="expression" dxfId="222" priority="99">
      <formula>LEN(TRIM(D197))=0</formula>
    </cfRule>
  </conditionalFormatting>
  <conditionalFormatting sqref="D202:D206">
    <cfRule type="expression" dxfId="221" priority="98">
      <formula>LEN(TRIM(D202))=0</formula>
    </cfRule>
  </conditionalFormatting>
  <conditionalFormatting sqref="D207:D223">
    <cfRule type="expression" dxfId="220" priority="97">
      <formula>LEN(TRIM(D207))=0</formula>
    </cfRule>
  </conditionalFormatting>
  <conditionalFormatting sqref="E1:E2 E4:E223">
    <cfRule type="expression" dxfId="219" priority="96">
      <formula>LEN(TRIM(E1))=0</formula>
    </cfRule>
  </conditionalFormatting>
  <conditionalFormatting sqref="F1:F2 F4:F223">
    <cfRule type="expression" dxfId="218" priority="95">
      <formula>LEN(TRIM(F1))=0</formula>
    </cfRule>
  </conditionalFormatting>
  <conditionalFormatting sqref="G1:G2 G4:G223">
    <cfRule type="expression" dxfId="217" priority="94">
      <formula>LEN(TRIM(G1))=0</formula>
    </cfRule>
  </conditionalFormatting>
  <conditionalFormatting sqref="H1:H2 H4:H223">
    <cfRule type="expression" dxfId="216" priority="93">
      <formula>LEN(TRIM(H1))=0</formula>
    </cfRule>
  </conditionalFormatting>
  <conditionalFormatting sqref="I1:I2 I4:I223">
    <cfRule type="expression" dxfId="215" priority="92">
      <formula>LEN(TRIM(I1))=0</formula>
    </cfRule>
  </conditionalFormatting>
  <conditionalFormatting sqref="J1:J2 J4:J223">
    <cfRule type="expression" dxfId="214" priority="91">
      <formula>LEN(TRIM(J1))=0</formula>
    </cfRule>
  </conditionalFormatting>
  <conditionalFormatting sqref="O1:O2 O4:O220">
    <cfRule type="expression" dxfId="213" priority="90">
      <formula>LEN(TRIM(O1))=0</formula>
    </cfRule>
  </conditionalFormatting>
  <conditionalFormatting sqref="O221:O223">
    <cfRule type="expression" dxfId="212" priority="89">
      <formula>LEN(TRIM(O221))=0</formula>
    </cfRule>
  </conditionalFormatting>
  <conditionalFormatting sqref="AB7:AB220">
    <cfRule type="expression" dxfId="211" priority="88">
      <formula>LEN(TRIM(AB7))=0</formula>
    </cfRule>
  </conditionalFormatting>
  <conditionalFormatting sqref="AB16:AB17">
    <cfRule type="expression" dxfId="210" priority="86">
      <formula>LEN(TRIM(AB16))=0</formula>
    </cfRule>
    <cfRule type="expression" priority="87">
      <formula>LEN(TRIM(AB16))=0</formula>
    </cfRule>
  </conditionalFormatting>
  <conditionalFormatting sqref="L1:M2 L4:M4">
    <cfRule type="expression" dxfId="209" priority="85">
      <formula>LEN(TRIM(L1))=0</formula>
    </cfRule>
  </conditionalFormatting>
  <conditionalFormatting sqref="U44">
    <cfRule type="expression" dxfId="208" priority="84">
      <formula>LEN(TRIM(U44))=0</formula>
    </cfRule>
  </conditionalFormatting>
  <conditionalFormatting sqref="U44">
    <cfRule type="expression" dxfId="207" priority="83">
      <formula>LEN(TRIM(U44))=0</formula>
    </cfRule>
  </conditionalFormatting>
  <conditionalFormatting sqref="U45:U50">
    <cfRule type="expression" dxfId="206" priority="82">
      <formula>LEN(TRIM(U45))=0</formula>
    </cfRule>
  </conditionalFormatting>
  <conditionalFormatting sqref="U45:U50">
    <cfRule type="expression" dxfId="205" priority="81">
      <formula>LEN(TRIM(U45))=0</formula>
    </cfRule>
  </conditionalFormatting>
  <conditionalFormatting sqref="M6">
    <cfRule type="expression" dxfId="204" priority="80">
      <formula>LEN(TRIM(M6))=0</formula>
    </cfRule>
  </conditionalFormatting>
  <conditionalFormatting sqref="C7:C21">
    <cfRule type="expression" dxfId="203" priority="79">
      <formula>LEN(TRIM(C7))=0</formula>
    </cfRule>
  </conditionalFormatting>
  <conditionalFormatting sqref="C7:C21">
    <cfRule type="expression" dxfId="202" priority="78">
      <formula>LEN(TRIM(C7))=0</formula>
    </cfRule>
  </conditionalFormatting>
  <conditionalFormatting sqref="C22">
    <cfRule type="expression" dxfId="201" priority="77">
      <formula>LEN(TRIM(C22))=0</formula>
    </cfRule>
  </conditionalFormatting>
  <conditionalFormatting sqref="C22">
    <cfRule type="expression" dxfId="200" priority="76">
      <formula>LEN(TRIM(C22))=0</formula>
    </cfRule>
  </conditionalFormatting>
  <conditionalFormatting sqref="C23:C27">
    <cfRule type="expression" dxfId="199" priority="75">
      <formula>LEN(TRIM(C23))=0</formula>
    </cfRule>
  </conditionalFormatting>
  <conditionalFormatting sqref="C23:C27">
    <cfRule type="expression" dxfId="198" priority="74">
      <formula>LEN(TRIM(C23))=0</formula>
    </cfRule>
  </conditionalFormatting>
  <conditionalFormatting sqref="C28:C32">
    <cfRule type="expression" dxfId="197" priority="73">
      <formula>LEN(TRIM(C28))=0</formula>
    </cfRule>
  </conditionalFormatting>
  <conditionalFormatting sqref="C28:C32">
    <cfRule type="expression" dxfId="196" priority="72">
      <formula>LEN(TRIM(C28))=0</formula>
    </cfRule>
  </conditionalFormatting>
  <conditionalFormatting sqref="C33:C37">
    <cfRule type="expression" dxfId="195" priority="71">
      <formula>LEN(TRIM(C33))=0</formula>
    </cfRule>
  </conditionalFormatting>
  <conditionalFormatting sqref="C33:C37">
    <cfRule type="expression" dxfId="194" priority="70">
      <formula>LEN(TRIM(C33))=0</formula>
    </cfRule>
  </conditionalFormatting>
  <conditionalFormatting sqref="C38">
    <cfRule type="expression" dxfId="193" priority="69">
      <formula>LEN(TRIM(C38))=0</formula>
    </cfRule>
  </conditionalFormatting>
  <conditionalFormatting sqref="C38">
    <cfRule type="expression" dxfId="192" priority="68">
      <formula>LEN(TRIM(C38))=0</formula>
    </cfRule>
  </conditionalFormatting>
  <conditionalFormatting sqref="C39:C41">
    <cfRule type="expression" dxfId="191" priority="67">
      <formula>LEN(TRIM(C39))=0</formula>
    </cfRule>
  </conditionalFormatting>
  <conditionalFormatting sqref="C39:C41">
    <cfRule type="expression" dxfId="190" priority="66">
      <formula>LEN(TRIM(C39))=0</formula>
    </cfRule>
  </conditionalFormatting>
  <conditionalFormatting sqref="C42:C51">
    <cfRule type="expression" dxfId="189" priority="65">
      <formula>LEN(TRIM(C42))=0</formula>
    </cfRule>
  </conditionalFormatting>
  <conditionalFormatting sqref="C42:C51">
    <cfRule type="expression" dxfId="188" priority="64">
      <formula>LEN(TRIM(C42))=0</formula>
    </cfRule>
  </conditionalFormatting>
  <conditionalFormatting sqref="C57:C61">
    <cfRule type="expression" dxfId="187" priority="63">
      <formula>LEN(TRIM(C57))=0</formula>
    </cfRule>
  </conditionalFormatting>
  <conditionalFormatting sqref="C57:C61">
    <cfRule type="expression" dxfId="186" priority="62">
      <formula>LEN(TRIM(C57))=0</formula>
    </cfRule>
  </conditionalFormatting>
  <conditionalFormatting sqref="C63:C67">
    <cfRule type="expression" dxfId="185" priority="61">
      <formula>LEN(TRIM(C63))=0</formula>
    </cfRule>
  </conditionalFormatting>
  <conditionalFormatting sqref="C63:C67">
    <cfRule type="expression" dxfId="184" priority="60">
      <formula>LEN(TRIM(C63))=0</formula>
    </cfRule>
  </conditionalFormatting>
  <conditionalFormatting sqref="C68:C72">
    <cfRule type="expression" dxfId="183" priority="59">
      <formula>LEN(TRIM(C68))=0</formula>
    </cfRule>
  </conditionalFormatting>
  <conditionalFormatting sqref="C68:C72">
    <cfRule type="expression" dxfId="182" priority="58">
      <formula>LEN(TRIM(C68))=0</formula>
    </cfRule>
  </conditionalFormatting>
  <conditionalFormatting sqref="C73:C80">
    <cfRule type="expression" dxfId="181" priority="57">
      <formula>LEN(TRIM(C73))=0</formula>
    </cfRule>
  </conditionalFormatting>
  <conditionalFormatting sqref="C73:C80">
    <cfRule type="expression" dxfId="180" priority="56">
      <formula>LEN(TRIM(C73))=0</formula>
    </cfRule>
  </conditionalFormatting>
  <conditionalFormatting sqref="C81:C85">
    <cfRule type="expression" dxfId="179" priority="55">
      <formula>LEN(TRIM(C81))=0</formula>
    </cfRule>
  </conditionalFormatting>
  <conditionalFormatting sqref="C81:C85">
    <cfRule type="expression" dxfId="178" priority="54">
      <formula>LEN(TRIM(C81))=0</formula>
    </cfRule>
  </conditionalFormatting>
  <conditionalFormatting sqref="C86:C90">
    <cfRule type="expression" dxfId="177" priority="53">
      <formula>LEN(TRIM(C86))=0</formula>
    </cfRule>
  </conditionalFormatting>
  <conditionalFormatting sqref="C86:C90">
    <cfRule type="expression" dxfId="176" priority="52">
      <formula>LEN(TRIM(C86))=0</formula>
    </cfRule>
  </conditionalFormatting>
  <conditionalFormatting sqref="C91:C95">
    <cfRule type="expression" dxfId="175" priority="51">
      <formula>LEN(TRIM(C91))=0</formula>
    </cfRule>
  </conditionalFormatting>
  <conditionalFormatting sqref="C91:C95">
    <cfRule type="expression" dxfId="174" priority="50">
      <formula>LEN(TRIM(C91))=0</formula>
    </cfRule>
  </conditionalFormatting>
  <conditionalFormatting sqref="C96:C100">
    <cfRule type="expression" dxfId="173" priority="49">
      <formula>LEN(TRIM(C96))=0</formula>
    </cfRule>
  </conditionalFormatting>
  <conditionalFormatting sqref="C96:C100">
    <cfRule type="expression" dxfId="172" priority="48">
      <formula>LEN(TRIM(C96))=0</formula>
    </cfRule>
  </conditionalFormatting>
  <conditionalFormatting sqref="C101:C105">
    <cfRule type="expression" dxfId="171" priority="47">
      <formula>LEN(TRIM(C101))=0</formula>
    </cfRule>
  </conditionalFormatting>
  <conditionalFormatting sqref="C101:C105">
    <cfRule type="expression" dxfId="170" priority="46">
      <formula>LEN(TRIM(C101))=0</formula>
    </cfRule>
  </conditionalFormatting>
  <conditionalFormatting sqref="C106:C110">
    <cfRule type="expression" dxfId="169" priority="45">
      <formula>LEN(TRIM(C106))=0</formula>
    </cfRule>
  </conditionalFormatting>
  <conditionalFormatting sqref="C106:C110">
    <cfRule type="expression" dxfId="168" priority="44">
      <formula>LEN(TRIM(C106))=0</formula>
    </cfRule>
  </conditionalFormatting>
  <conditionalFormatting sqref="C111:C115">
    <cfRule type="expression" dxfId="167" priority="43">
      <formula>LEN(TRIM(C111))=0</formula>
    </cfRule>
  </conditionalFormatting>
  <conditionalFormatting sqref="C111:C115">
    <cfRule type="expression" dxfId="166" priority="42">
      <formula>LEN(TRIM(C111))=0</formula>
    </cfRule>
  </conditionalFormatting>
  <conditionalFormatting sqref="C116:C120">
    <cfRule type="expression" dxfId="165" priority="41">
      <formula>LEN(TRIM(C116))=0</formula>
    </cfRule>
  </conditionalFormatting>
  <conditionalFormatting sqref="C116:C120">
    <cfRule type="expression" dxfId="164" priority="40">
      <formula>LEN(TRIM(C116))=0</formula>
    </cfRule>
  </conditionalFormatting>
  <conditionalFormatting sqref="C121:C123">
    <cfRule type="expression" dxfId="163" priority="39">
      <formula>LEN(TRIM(C121))=0</formula>
    </cfRule>
  </conditionalFormatting>
  <conditionalFormatting sqref="C121:C123">
    <cfRule type="expression" dxfId="162" priority="38">
      <formula>LEN(TRIM(C121))=0</formula>
    </cfRule>
  </conditionalFormatting>
  <conditionalFormatting sqref="C124:C128">
    <cfRule type="expression" dxfId="161" priority="37">
      <formula>LEN(TRIM(C124))=0</formula>
    </cfRule>
  </conditionalFormatting>
  <conditionalFormatting sqref="C124:C128">
    <cfRule type="expression" dxfId="160" priority="36">
      <formula>LEN(TRIM(C124))=0</formula>
    </cfRule>
  </conditionalFormatting>
  <conditionalFormatting sqref="C129:C133">
    <cfRule type="expression" dxfId="159" priority="35">
      <formula>LEN(TRIM(C129))=0</formula>
    </cfRule>
  </conditionalFormatting>
  <conditionalFormatting sqref="C129:C133">
    <cfRule type="expression" dxfId="158" priority="34">
      <formula>LEN(TRIM(C129))=0</formula>
    </cfRule>
  </conditionalFormatting>
  <conditionalFormatting sqref="C134:C138">
    <cfRule type="expression" dxfId="157" priority="33">
      <formula>LEN(TRIM(C134))=0</formula>
    </cfRule>
  </conditionalFormatting>
  <conditionalFormatting sqref="C134:C138">
    <cfRule type="expression" dxfId="156" priority="32">
      <formula>LEN(TRIM(C134))=0</formula>
    </cfRule>
  </conditionalFormatting>
  <conditionalFormatting sqref="C139:C143">
    <cfRule type="expression" dxfId="155" priority="31">
      <formula>LEN(TRIM(C139))=0</formula>
    </cfRule>
  </conditionalFormatting>
  <conditionalFormatting sqref="C139:C143">
    <cfRule type="expression" dxfId="154" priority="30">
      <formula>LEN(TRIM(C139))=0</formula>
    </cfRule>
  </conditionalFormatting>
  <conditionalFormatting sqref="C144:C148">
    <cfRule type="expression" dxfId="153" priority="29">
      <formula>LEN(TRIM(C144))=0</formula>
    </cfRule>
  </conditionalFormatting>
  <conditionalFormatting sqref="C144:C148">
    <cfRule type="expression" dxfId="152" priority="28">
      <formula>LEN(TRIM(C144))=0</formula>
    </cfRule>
  </conditionalFormatting>
  <conditionalFormatting sqref="C149:C153">
    <cfRule type="expression" dxfId="151" priority="27">
      <formula>LEN(TRIM(C149))=0</formula>
    </cfRule>
  </conditionalFormatting>
  <conditionalFormatting sqref="C149:C153">
    <cfRule type="expression" dxfId="150" priority="26">
      <formula>LEN(TRIM(C149))=0</formula>
    </cfRule>
  </conditionalFormatting>
  <conditionalFormatting sqref="C154">
    <cfRule type="expression" dxfId="149" priority="23">
      <formula>LEN(TRIM(C154))=0</formula>
    </cfRule>
  </conditionalFormatting>
  <conditionalFormatting sqref="C155:C159">
    <cfRule type="expression" dxfId="148" priority="22">
      <formula>LEN(TRIM(C155))=0</formula>
    </cfRule>
  </conditionalFormatting>
  <conditionalFormatting sqref="C155:C159">
    <cfRule type="expression" dxfId="147" priority="21">
      <formula>LEN(TRIM(C155))=0</formula>
    </cfRule>
  </conditionalFormatting>
  <conditionalFormatting sqref="C160:C164">
    <cfRule type="expression" dxfId="146" priority="20">
      <formula>LEN(TRIM(C160))=0</formula>
    </cfRule>
  </conditionalFormatting>
  <conditionalFormatting sqref="C160:C164">
    <cfRule type="expression" dxfId="145" priority="19">
      <formula>LEN(TRIM(C160))=0</formula>
    </cfRule>
  </conditionalFormatting>
  <conditionalFormatting sqref="C165:C169">
    <cfRule type="expression" dxfId="144" priority="18">
      <formula>LEN(TRIM(C165))=0</formula>
    </cfRule>
  </conditionalFormatting>
  <conditionalFormatting sqref="C165:C169">
    <cfRule type="expression" dxfId="143" priority="17">
      <formula>LEN(TRIM(C165))=0</formula>
    </cfRule>
  </conditionalFormatting>
  <conditionalFormatting sqref="C170:C171">
    <cfRule type="expression" dxfId="142" priority="16">
      <formula>LEN(TRIM(C170))=0</formula>
    </cfRule>
  </conditionalFormatting>
  <conditionalFormatting sqref="C170:C171">
    <cfRule type="expression" dxfId="141" priority="15">
      <formula>LEN(TRIM(C170))=0</formula>
    </cfRule>
  </conditionalFormatting>
  <conditionalFormatting sqref="C172:C176">
    <cfRule type="expression" dxfId="140" priority="14">
      <formula>LEN(TRIM(C172))=0</formula>
    </cfRule>
  </conditionalFormatting>
  <conditionalFormatting sqref="C172:C176">
    <cfRule type="expression" dxfId="139" priority="13">
      <formula>LEN(TRIM(C172))=0</formula>
    </cfRule>
  </conditionalFormatting>
  <conditionalFormatting sqref="C177:C196">
    <cfRule type="expression" dxfId="138" priority="12">
      <formula>LEN(TRIM(C177))=0</formula>
    </cfRule>
  </conditionalFormatting>
  <conditionalFormatting sqref="C177:C196">
    <cfRule type="expression" dxfId="137" priority="11">
      <formula>LEN(TRIM(C177))=0</formula>
    </cfRule>
  </conditionalFormatting>
  <conditionalFormatting sqref="C197:C201">
    <cfRule type="expression" dxfId="136" priority="10">
      <formula>LEN(TRIM(C197))=0</formula>
    </cfRule>
  </conditionalFormatting>
  <conditionalFormatting sqref="C197:C201">
    <cfRule type="expression" dxfId="135" priority="9">
      <formula>LEN(TRIM(C197))=0</formula>
    </cfRule>
  </conditionalFormatting>
  <conditionalFormatting sqref="C202:C206">
    <cfRule type="expression" dxfId="134" priority="8">
      <formula>LEN(TRIM(C202))=0</formula>
    </cfRule>
  </conditionalFormatting>
  <conditionalFormatting sqref="C202:C206">
    <cfRule type="expression" dxfId="133" priority="7">
      <formula>LEN(TRIM(C202))=0</formula>
    </cfRule>
  </conditionalFormatting>
  <conditionalFormatting sqref="C207:C211">
    <cfRule type="expression" dxfId="132" priority="6">
      <formula>LEN(TRIM(C207))=0</formula>
    </cfRule>
  </conditionalFormatting>
  <conditionalFormatting sqref="C207:C211">
    <cfRule type="expression" dxfId="131" priority="5">
      <formula>LEN(TRIM(C207))=0</formula>
    </cfRule>
  </conditionalFormatting>
  <conditionalFormatting sqref="C212">
    <cfRule type="expression" dxfId="130" priority="4">
      <formula>LEN(TRIM(C212))=0</formula>
    </cfRule>
  </conditionalFormatting>
  <conditionalFormatting sqref="C212">
    <cfRule type="expression" dxfId="129" priority="3">
      <formula>LEN(TRIM(C212))=0</formula>
    </cfRule>
  </conditionalFormatting>
  <conditionalFormatting sqref="C214:C220">
    <cfRule type="expression" dxfId="128" priority="2">
      <formula>LEN(TRIM(C214))=0</formula>
    </cfRule>
  </conditionalFormatting>
  <conditionalFormatting sqref="C221:C223">
    <cfRule type="expression" dxfId="127" priority="1">
      <formula>LEN(TRIM(C221))=0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223"/>
  <sheetViews>
    <sheetView topLeftCell="E1" workbookViewId="0">
      <selection activeCell="P4" sqref="P4"/>
    </sheetView>
  </sheetViews>
  <sheetFormatPr defaultRowHeight="13.5"/>
  <cols>
    <col min="3" max="3" width="12.875" customWidth="1"/>
    <col min="16" max="16" width="43.25" customWidth="1"/>
    <col min="21" max="21" width="19.375" customWidth="1"/>
  </cols>
  <sheetData>
    <row r="1" spans="1:29">
      <c r="A1" s="1" t="s">
        <v>0</v>
      </c>
      <c r="B1" s="2" t="s">
        <v>1</v>
      </c>
      <c r="C1" s="2"/>
      <c r="D1" s="1" t="s">
        <v>2</v>
      </c>
      <c r="E1" s="3" t="s">
        <v>3</v>
      </c>
      <c r="F1" s="4" t="s">
        <v>4</v>
      </c>
      <c r="G1" s="4" t="s">
        <v>180</v>
      </c>
      <c r="H1" s="4" t="s">
        <v>5</v>
      </c>
      <c r="I1" s="4" t="s">
        <v>181</v>
      </c>
      <c r="J1" s="4" t="s">
        <v>182</v>
      </c>
      <c r="K1" s="5" t="s">
        <v>183</v>
      </c>
      <c r="L1" s="5" t="s">
        <v>6</v>
      </c>
      <c r="M1" s="5" t="s">
        <v>7</v>
      </c>
      <c r="N1" s="6" t="s">
        <v>8</v>
      </c>
      <c r="O1" s="4" t="s">
        <v>9</v>
      </c>
      <c r="P1" s="7" t="s">
        <v>186</v>
      </c>
      <c r="Q1" s="7" t="s">
        <v>10</v>
      </c>
      <c r="R1" s="7" t="s">
        <v>188</v>
      </c>
      <c r="S1" s="7" t="s">
        <v>11</v>
      </c>
      <c r="T1" s="7" t="s">
        <v>12</v>
      </c>
      <c r="U1" s="1" t="s">
        <v>189</v>
      </c>
      <c r="V1" s="1" t="s">
        <v>190</v>
      </c>
      <c r="W1" s="1" t="s">
        <v>191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192</v>
      </c>
      <c r="AC1" s="7" t="s">
        <v>17</v>
      </c>
    </row>
    <row r="2" spans="1:29">
      <c r="A2" s="1" t="s">
        <v>173</v>
      </c>
      <c r="B2" s="2" t="s">
        <v>193</v>
      </c>
      <c r="C2" s="2"/>
      <c r="D2" s="1" t="s">
        <v>194</v>
      </c>
      <c r="E2" s="3" t="s">
        <v>194</v>
      </c>
      <c r="F2" s="4" t="s">
        <v>194</v>
      </c>
      <c r="G2" s="4" t="s">
        <v>175</v>
      </c>
      <c r="H2" s="4" t="s">
        <v>194</v>
      </c>
      <c r="I2" s="4" t="s">
        <v>175</v>
      </c>
      <c r="J2" s="4" t="s">
        <v>175</v>
      </c>
      <c r="K2" s="5" t="s">
        <v>175</v>
      </c>
      <c r="L2" s="5" t="s">
        <v>173</v>
      </c>
      <c r="M2" s="5" t="s">
        <v>173</v>
      </c>
      <c r="N2" s="3" t="s">
        <v>193</v>
      </c>
      <c r="O2" s="4" t="s">
        <v>193</v>
      </c>
      <c r="P2" s="7" t="s">
        <v>681</v>
      </c>
      <c r="Q2" s="7" t="s">
        <v>173</v>
      </c>
      <c r="R2" s="7" t="s">
        <v>193</v>
      </c>
      <c r="S2" s="7" t="s">
        <v>194</v>
      </c>
      <c r="T2" s="7" t="s">
        <v>194</v>
      </c>
      <c r="U2" s="1" t="s">
        <v>175</v>
      </c>
      <c r="V2" s="1" t="s">
        <v>193</v>
      </c>
      <c r="W2" s="1" t="s">
        <v>173</v>
      </c>
      <c r="X2" s="7" t="s">
        <v>194</v>
      </c>
      <c r="Y2" s="7" t="s">
        <v>193</v>
      </c>
      <c r="Z2" s="7" t="s">
        <v>194</v>
      </c>
      <c r="AA2" s="7" t="s">
        <v>193</v>
      </c>
      <c r="AB2" s="7" t="s">
        <v>193</v>
      </c>
      <c r="AC2" s="7" t="s">
        <v>193</v>
      </c>
    </row>
    <row r="3" spans="1:29">
      <c r="A3" s="1" t="s">
        <v>19</v>
      </c>
      <c r="B3" s="2" t="s">
        <v>18</v>
      </c>
      <c r="C3" s="2"/>
      <c r="D3" s="1" t="s">
        <v>18</v>
      </c>
      <c r="E3" s="3" t="s">
        <v>18</v>
      </c>
      <c r="F3" s="4" t="s">
        <v>18</v>
      </c>
      <c r="G3" s="4" t="s">
        <v>19</v>
      </c>
      <c r="H3" s="4" t="s">
        <v>18</v>
      </c>
      <c r="I3" s="4" t="s">
        <v>19</v>
      </c>
      <c r="J3" s="4" t="s">
        <v>19</v>
      </c>
      <c r="K3" s="5" t="s">
        <v>18</v>
      </c>
      <c r="L3" s="5" t="s">
        <v>196</v>
      </c>
      <c r="M3" s="5" t="s">
        <v>19</v>
      </c>
      <c r="N3" s="3" t="s">
        <v>18</v>
      </c>
      <c r="O3" s="4" t="s">
        <v>18</v>
      </c>
      <c r="P3" s="7" t="s">
        <v>18</v>
      </c>
      <c r="Q3" s="7" t="s">
        <v>19</v>
      </c>
      <c r="R3" s="7" t="s">
        <v>18</v>
      </c>
      <c r="S3" s="7" t="s">
        <v>18</v>
      </c>
      <c r="T3" s="7" t="s">
        <v>18</v>
      </c>
      <c r="U3" s="1" t="s">
        <v>18</v>
      </c>
      <c r="V3" s="1" t="s">
        <v>18</v>
      </c>
      <c r="W3" s="1" t="s">
        <v>19</v>
      </c>
      <c r="X3" s="7" t="s">
        <v>18</v>
      </c>
      <c r="Y3" s="7" t="s">
        <v>18</v>
      </c>
      <c r="Z3" s="7" t="s">
        <v>18</v>
      </c>
      <c r="AA3" s="7" t="s">
        <v>18</v>
      </c>
      <c r="AB3" s="7" t="s">
        <v>18</v>
      </c>
      <c r="AC3" s="7" t="s">
        <v>18</v>
      </c>
    </row>
    <row r="4" spans="1:29">
      <c r="A4" s="1" t="s">
        <v>0</v>
      </c>
      <c r="B4" s="2" t="s">
        <v>21</v>
      </c>
      <c r="C4" s="2"/>
      <c r="D4" s="1" t="s">
        <v>22</v>
      </c>
      <c r="E4" s="3" t="s">
        <v>23</v>
      </c>
      <c r="F4" s="4" t="s">
        <v>24</v>
      </c>
      <c r="G4" s="4" t="s">
        <v>25</v>
      </c>
      <c r="H4" s="4" t="s">
        <v>26</v>
      </c>
      <c r="I4" s="4" t="s">
        <v>27</v>
      </c>
      <c r="J4" s="4" t="s">
        <v>28</v>
      </c>
      <c r="K4" s="5" t="s">
        <v>29</v>
      </c>
      <c r="L4" s="5" t="s">
        <v>30</v>
      </c>
      <c r="M4" s="5" t="s">
        <v>31</v>
      </c>
      <c r="N4" s="3" t="s">
        <v>32</v>
      </c>
      <c r="O4" s="4" t="s">
        <v>33</v>
      </c>
      <c r="P4" s="7" t="s">
        <v>34</v>
      </c>
      <c r="Q4" s="7" t="s">
        <v>35</v>
      </c>
      <c r="R4" s="7" t="s">
        <v>36</v>
      </c>
      <c r="S4" s="7" t="s">
        <v>37</v>
      </c>
      <c r="T4" s="7" t="s">
        <v>38</v>
      </c>
      <c r="U4" s="1" t="s">
        <v>39</v>
      </c>
      <c r="V4" s="1" t="s">
        <v>40</v>
      </c>
      <c r="W4" s="1" t="s">
        <v>41</v>
      </c>
      <c r="X4" s="7" t="s">
        <v>42</v>
      </c>
      <c r="Y4" s="7" t="s">
        <v>43</v>
      </c>
      <c r="Z4" s="7" t="s">
        <v>44</v>
      </c>
      <c r="AA4" s="7" t="s">
        <v>45</v>
      </c>
      <c r="AB4" s="7" t="s">
        <v>46</v>
      </c>
      <c r="AC4" s="7" t="s">
        <v>47</v>
      </c>
    </row>
    <row r="5" spans="1:29">
      <c r="A5" s="1">
        <v>1</v>
      </c>
      <c r="B5" s="2">
        <v>0</v>
      </c>
      <c r="C5" s="2"/>
      <c r="D5" s="1">
        <v>1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v>0</v>
      </c>
      <c r="L5" s="5">
        <v>0</v>
      </c>
      <c r="M5" s="5">
        <v>0</v>
      </c>
      <c r="N5" s="3">
        <v>0</v>
      </c>
      <c r="O5" s="4">
        <v>0</v>
      </c>
      <c r="P5" s="7">
        <v>0</v>
      </c>
      <c r="Q5" s="7">
        <v>0</v>
      </c>
      <c r="R5" s="7"/>
      <c r="S5" s="7">
        <v>0</v>
      </c>
      <c r="T5" s="7">
        <v>0</v>
      </c>
      <c r="U5" s="1"/>
      <c r="V5" s="1"/>
      <c r="W5" s="1">
        <v>0</v>
      </c>
      <c r="X5" s="7">
        <v>0</v>
      </c>
      <c r="Y5" s="7">
        <v>0</v>
      </c>
      <c r="Z5" s="7">
        <v>0</v>
      </c>
      <c r="AA5" s="7"/>
      <c r="AB5" s="7">
        <v>0</v>
      </c>
      <c r="AC5" s="7">
        <v>0</v>
      </c>
    </row>
    <row r="6" spans="1:29">
      <c r="A6" s="1" t="s">
        <v>48</v>
      </c>
      <c r="B6" s="2">
        <v>0</v>
      </c>
      <c r="C6" s="2"/>
      <c r="D6" s="1" t="s">
        <v>49</v>
      </c>
      <c r="E6" s="3" t="s">
        <v>50</v>
      </c>
      <c r="F6" s="4" t="s">
        <v>51</v>
      </c>
      <c r="G6" s="4" t="s">
        <v>197</v>
      </c>
      <c r="H6" s="4" t="s">
        <v>52</v>
      </c>
      <c r="I6" s="4" t="s">
        <v>197</v>
      </c>
      <c r="J6" s="4" t="s">
        <v>197</v>
      </c>
      <c r="K6" s="1">
        <v>0</v>
      </c>
      <c r="L6" s="1" t="s">
        <v>53</v>
      </c>
      <c r="M6" s="5" t="s">
        <v>54</v>
      </c>
      <c r="N6" s="3" t="s">
        <v>55</v>
      </c>
      <c r="O6" s="4" t="s">
        <v>55</v>
      </c>
      <c r="P6" s="7" t="s">
        <v>682</v>
      </c>
      <c r="Q6" s="7" t="s">
        <v>53</v>
      </c>
      <c r="R6" s="7"/>
      <c r="S6" s="7" t="s">
        <v>56</v>
      </c>
      <c r="T6" s="7" t="s">
        <v>56</v>
      </c>
      <c r="U6" s="1"/>
      <c r="V6" s="1"/>
      <c r="W6" s="1" t="s">
        <v>48</v>
      </c>
      <c r="X6" s="7" t="s">
        <v>57</v>
      </c>
      <c r="Y6" s="7">
        <v>0</v>
      </c>
      <c r="Z6" s="7" t="s">
        <v>57</v>
      </c>
      <c r="AA6" s="7"/>
      <c r="AB6" s="7">
        <v>0</v>
      </c>
      <c r="AC6" s="7">
        <v>0</v>
      </c>
    </row>
    <row r="7" spans="1:29">
      <c r="A7" s="1">
        <v>10010001</v>
      </c>
      <c r="B7" s="8" t="s">
        <v>58</v>
      </c>
      <c r="C7" s="19" t="s">
        <v>462</v>
      </c>
      <c r="D7" s="1">
        <v>1</v>
      </c>
      <c r="E7" s="2">
        <v>1</v>
      </c>
      <c r="F7" s="7">
        <f t="shared" ref="F7:F22" si="0">IF(E7="默认",0,)</f>
        <v>0</v>
      </c>
      <c r="G7" s="7" t="s">
        <v>59</v>
      </c>
      <c r="H7" s="7">
        <v>1</v>
      </c>
      <c r="I7" s="9" t="s">
        <v>60</v>
      </c>
      <c r="J7" s="9">
        <v>1</v>
      </c>
      <c r="K7" s="1"/>
      <c r="L7" s="1">
        <v>0</v>
      </c>
      <c r="M7" s="1">
        <v>1</v>
      </c>
      <c r="N7" s="3"/>
      <c r="O7" s="7"/>
      <c r="P7" s="7"/>
      <c r="Q7" s="7"/>
      <c r="R7" s="7"/>
      <c r="S7" s="7">
        <v>0</v>
      </c>
      <c r="T7" s="9">
        <v>0</v>
      </c>
      <c r="U7" s="1"/>
      <c r="V7" s="1"/>
      <c r="W7" s="1">
        <v>0</v>
      </c>
      <c r="X7" s="7">
        <v>0</v>
      </c>
      <c r="Y7" s="7"/>
      <c r="Z7" s="7">
        <v>0</v>
      </c>
      <c r="AA7" s="10"/>
      <c r="AB7" s="7" t="s">
        <v>61</v>
      </c>
      <c r="AC7" s="7"/>
    </row>
    <row r="8" spans="1:29">
      <c r="A8" s="1">
        <v>10010001</v>
      </c>
      <c r="B8" s="8" t="s">
        <v>62</v>
      </c>
      <c r="C8" s="19" t="s">
        <v>462</v>
      </c>
      <c r="D8" s="1">
        <v>2</v>
      </c>
      <c r="E8" s="2">
        <v>1</v>
      </c>
      <c r="F8" s="7">
        <f t="shared" si="0"/>
        <v>0</v>
      </c>
      <c r="G8" s="7" t="s">
        <v>59</v>
      </c>
      <c r="H8" s="7">
        <v>1</v>
      </c>
      <c r="I8" s="9" t="s">
        <v>60</v>
      </c>
      <c r="J8" s="9">
        <v>1</v>
      </c>
      <c r="K8" s="1"/>
      <c r="L8" s="1">
        <v>0</v>
      </c>
      <c r="M8" s="1">
        <v>1</v>
      </c>
      <c r="N8" s="3"/>
      <c r="O8" s="7"/>
      <c r="P8" s="7"/>
      <c r="Q8" s="7"/>
      <c r="R8" s="7"/>
      <c r="S8" s="7">
        <v>30</v>
      </c>
      <c r="T8" s="9">
        <v>500</v>
      </c>
      <c r="U8" s="1"/>
      <c r="V8" s="1"/>
      <c r="W8" s="1">
        <v>0</v>
      </c>
      <c r="X8" s="7">
        <v>120</v>
      </c>
      <c r="Y8" s="7"/>
      <c r="Z8" s="7">
        <v>0</v>
      </c>
      <c r="AA8" s="10"/>
      <c r="AB8" s="7" t="s">
        <v>61</v>
      </c>
      <c r="AC8" s="7"/>
    </row>
    <row r="9" spans="1:29">
      <c r="A9" s="1">
        <v>10010001</v>
      </c>
      <c r="B9" s="8" t="s">
        <v>63</v>
      </c>
      <c r="C9" s="19" t="s">
        <v>462</v>
      </c>
      <c r="D9" s="1">
        <v>3</v>
      </c>
      <c r="E9" s="2">
        <v>1</v>
      </c>
      <c r="F9" s="7">
        <f t="shared" si="0"/>
        <v>0</v>
      </c>
      <c r="G9" s="7" t="s">
        <v>59</v>
      </c>
      <c r="H9" s="7">
        <v>1</v>
      </c>
      <c r="I9" s="9" t="s">
        <v>60</v>
      </c>
      <c r="J9" s="9">
        <v>1</v>
      </c>
      <c r="K9" s="1"/>
      <c r="L9" s="1">
        <v>0</v>
      </c>
      <c r="M9" s="1">
        <v>1</v>
      </c>
      <c r="N9" s="3"/>
      <c r="O9" s="7"/>
      <c r="P9" s="7"/>
      <c r="Q9" s="7"/>
      <c r="R9" s="7"/>
      <c r="S9" s="7">
        <f t="shared" ref="S9:S21" si="1">MROUND(S8*1.8,50)</f>
        <v>50</v>
      </c>
      <c r="T9" s="9">
        <f t="shared" ref="T9:T21" si="2">MROUND(ROUND(T8*1.6,0)*(100+10%*P9)%,30)</f>
        <v>810</v>
      </c>
      <c r="U9" s="1"/>
      <c r="V9" s="1"/>
      <c r="W9" s="1">
        <v>0</v>
      </c>
      <c r="X9" s="7">
        <f t="shared" ref="X9:X15" si="3">MROUND(ROUND(X8*2,0),60)</f>
        <v>240</v>
      </c>
      <c r="Y9" s="7"/>
      <c r="Z9" s="7">
        <v>0</v>
      </c>
      <c r="AA9" s="10"/>
      <c r="AB9" s="7" t="s">
        <v>61</v>
      </c>
      <c r="AC9" s="7"/>
    </row>
    <row r="10" spans="1:29">
      <c r="A10" s="1">
        <v>10010001</v>
      </c>
      <c r="B10" s="8" t="s">
        <v>64</v>
      </c>
      <c r="C10" s="19" t="s">
        <v>462</v>
      </c>
      <c r="D10" s="1">
        <v>4</v>
      </c>
      <c r="E10" s="2">
        <v>1</v>
      </c>
      <c r="F10" s="7">
        <f t="shared" si="0"/>
        <v>0</v>
      </c>
      <c r="G10" s="7" t="s">
        <v>59</v>
      </c>
      <c r="H10" s="7">
        <v>1</v>
      </c>
      <c r="I10" s="9" t="s">
        <v>60</v>
      </c>
      <c r="J10" s="9">
        <v>1</v>
      </c>
      <c r="K10" s="1"/>
      <c r="L10" s="1">
        <v>0</v>
      </c>
      <c r="M10" s="1">
        <v>1</v>
      </c>
      <c r="N10" s="3"/>
      <c r="O10" s="7"/>
      <c r="P10" s="7"/>
      <c r="Q10" s="7"/>
      <c r="R10" s="7"/>
      <c r="S10" s="7">
        <f t="shared" si="1"/>
        <v>100</v>
      </c>
      <c r="T10" s="9">
        <f t="shared" si="2"/>
        <v>1290</v>
      </c>
      <c r="U10" s="1"/>
      <c r="V10" s="1"/>
      <c r="W10" s="1">
        <v>0</v>
      </c>
      <c r="X10" s="7">
        <f t="shared" si="3"/>
        <v>480</v>
      </c>
      <c r="Y10" s="7"/>
      <c r="Z10" s="7">
        <v>0</v>
      </c>
      <c r="AA10" s="10"/>
      <c r="AB10" s="7" t="s">
        <v>61</v>
      </c>
      <c r="AC10" s="7"/>
    </row>
    <row r="11" spans="1:29">
      <c r="A11" s="1">
        <v>10010001</v>
      </c>
      <c r="B11" s="8" t="s">
        <v>65</v>
      </c>
      <c r="C11" s="19" t="s">
        <v>462</v>
      </c>
      <c r="D11" s="1">
        <v>5</v>
      </c>
      <c r="E11" s="2">
        <v>1</v>
      </c>
      <c r="F11" s="7">
        <f t="shared" si="0"/>
        <v>0</v>
      </c>
      <c r="G11" s="7" t="s">
        <v>59</v>
      </c>
      <c r="H11" s="7">
        <v>1</v>
      </c>
      <c r="I11" s="9" t="s">
        <v>60</v>
      </c>
      <c r="J11" s="9">
        <v>1</v>
      </c>
      <c r="K11" s="1"/>
      <c r="L11" s="1">
        <v>0</v>
      </c>
      <c r="M11" s="1">
        <v>1</v>
      </c>
      <c r="N11" s="3"/>
      <c r="O11" s="7"/>
      <c r="P11" s="7"/>
      <c r="Q11" s="7"/>
      <c r="R11" s="7"/>
      <c r="S11" s="7">
        <f t="shared" si="1"/>
        <v>200</v>
      </c>
      <c r="T11" s="9">
        <f>MROUND(ROUND(T10*1.6,0)*(100+10%*P11)%,30)</f>
        <v>2070</v>
      </c>
      <c r="U11" s="1"/>
      <c r="V11" s="1"/>
      <c r="W11" s="1">
        <v>0</v>
      </c>
      <c r="X11" s="7">
        <f t="shared" si="3"/>
        <v>960</v>
      </c>
      <c r="Y11" s="7"/>
      <c r="Z11" s="7">
        <v>0</v>
      </c>
      <c r="AA11" s="10"/>
      <c r="AB11" s="7" t="s">
        <v>61</v>
      </c>
      <c r="AC11" s="7"/>
    </row>
    <row r="12" spans="1:29">
      <c r="A12" s="1">
        <v>10010001</v>
      </c>
      <c r="B12" s="8" t="s">
        <v>66</v>
      </c>
      <c r="C12" s="19" t="s">
        <v>462</v>
      </c>
      <c r="D12" s="1">
        <v>6</v>
      </c>
      <c r="E12" s="2">
        <v>1</v>
      </c>
      <c r="F12" s="7">
        <f t="shared" si="0"/>
        <v>0</v>
      </c>
      <c r="G12" s="7" t="s">
        <v>59</v>
      </c>
      <c r="H12" s="7">
        <v>1</v>
      </c>
      <c r="I12" s="9" t="s">
        <v>60</v>
      </c>
      <c r="J12" s="9">
        <v>1</v>
      </c>
      <c r="K12" s="1"/>
      <c r="L12" s="1">
        <v>0</v>
      </c>
      <c r="M12" s="1">
        <v>1</v>
      </c>
      <c r="N12" s="3"/>
      <c r="O12" s="7"/>
      <c r="P12" s="7"/>
      <c r="Q12" s="7"/>
      <c r="R12" s="7"/>
      <c r="S12" s="7">
        <f t="shared" si="1"/>
        <v>350</v>
      </c>
      <c r="T12" s="9">
        <f t="shared" si="2"/>
        <v>3300</v>
      </c>
      <c r="U12" s="1"/>
      <c r="V12" s="1"/>
      <c r="W12" s="1">
        <v>0</v>
      </c>
      <c r="X12" s="7">
        <f t="shared" si="3"/>
        <v>1920</v>
      </c>
      <c r="Y12" s="7"/>
      <c r="Z12" s="7">
        <v>0</v>
      </c>
      <c r="AA12" s="10"/>
      <c r="AB12" s="7" t="s">
        <v>61</v>
      </c>
      <c r="AC12" s="7"/>
    </row>
    <row r="13" spans="1:29">
      <c r="A13" s="1">
        <v>10010001</v>
      </c>
      <c r="B13" s="8" t="s">
        <v>67</v>
      </c>
      <c r="C13" s="19" t="s">
        <v>462</v>
      </c>
      <c r="D13" s="1">
        <v>7</v>
      </c>
      <c r="E13" s="2">
        <v>1</v>
      </c>
      <c r="F13" s="7">
        <f t="shared" si="0"/>
        <v>0</v>
      </c>
      <c r="G13" s="7" t="s">
        <v>59</v>
      </c>
      <c r="H13" s="7">
        <v>1</v>
      </c>
      <c r="I13" s="9" t="s">
        <v>60</v>
      </c>
      <c r="J13" s="9">
        <v>1</v>
      </c>
      <c r="K13" s="1"/>
      <c r="L13" s="1">
        <v>0</v>
      </c>
      <c r="M13" s="1">
        <v>1</v>
      </c>
      <c r="N13" s="3"/>
      <c r="O13" s="7"/>
      <c r="P13" s="7"/>
      <c r="Q13" s="7"/>
      <c r="R13" s="7"/>
      <c r="S13" s="7">
        <f t="shared" si="1"/>
        <v>650</v>
      </c>
      <c r="T13" s="9">
        <f t="shared" si="2"/>
        <v>5280</v>
      </c>
      <c r="U13" s="1"/>
      <c r="V13" s="1"/>
      <c r="W13" s="1">
        <v>0</v>
      </c>
      <c r="X13" s="7">
        <f t="shared" si="3"/>
        <v>3840</v>
      </c>
      <c r="Y13" s="7"/>
      <c r="Z13" s="7">
        <v>0</v>
      </c>
      <c r="AA13" s="10"/>
      <c r="AB13" s="7" t="s">
        <v>61</v>
      </c>
      <c r="AC13" s="7"/>
    </row>
    <row r="14" spans="1:29">
      <c r="A14" s="1">
        <v>10010001</v>
      </c>
      <c r="B14" s="8" t="s">
        <v>68</v>
      </c>
      <c r="C14" s="19" t="s">
        <v>462</v>
      </c>
      <c r="D14" s="1">
        <v>8</v>
      </c>
      <c r="E14" s="2">
        <v>1</v>
      </c>
      <c r="F14" s="7">
        <f t="shared" si="0"/>
        <v>0</v>
      </c>
      <c r="G14" s="7" t="s">
        <v>59</v>
      </c>
      <c r="H14" s="7">
        <v>1</v>
      </c>
      <c r="I14" s="9" t="s">
        <v>60</v>
      </c>
      <c r="J14" s="9">
        <v>1</v>
      </c>
      <c r="K14" s="1"/>
      <c r="L14" s="1">
        <v>0</v>
      </c>
      <c r="M14" s="1">
        <v>1</v>
      </c>
      <c r="N14" s="3"/>
      <c r="O14" s="7"/>
      <c r="P14" s="7"/>
      <c r="Q14" s="7"/>
      <c r="R14" s="7"/>
      <c r="S14" s="7">
        <f t="shared" si="1"/>
        <v>1150</v>
      </c>
      <c r="T14" s="9">
        <f t="shared" si="2"/>
        <v>8460</v>
      </c>
      <c r="U14" s="1"/>
      <c r="V14" s="1"/>
      <c r="W14" s="1">
        <v>0</v>
      </c>
      <c r="X14" s="7">
        <f t="shared" si="3"/>
        <v>7680</v>
      </c>
      <c r="Y14" s="7"/>
      <c r="Z14" s="7">
        <v>0</v>
      </c>
      <c r="AA14" s="10"/>
      <c r="AB14" s="7" t="s">
        <v>61</v>
      </c>
      <c r="AC14" s="7"/>
    </row>
    <row r="15" spans="1:29">
      <c r="A15" s="1">
        <v>10010001</v>
      </c>
      <c r="B15" s="8" t="s">
        <v>69</v>
      </c>
      <c r="C15" s="19" t="s">
        <v>462</v>
      </c>
      <c r="D15" s="1">
        <v>9</v>
      </c>
      <c r="E15" s="2">
        <v>1</v>
      </c>
      <c r="F15" s="7">
        <f t="shared" si="0"/>
        <v>0</v>
      </c>
      <c r="G15" s="7" t="s">
        <v>59</v>
      </c>
      <c r="H15" s="7">
        <v>1</v>
      </c>
      <c r="I15" s="9" t="s">
        <v>60</v>
      </c>
      <c r="J15" s="9">
        <v>1</v>
      </c>
      <c r="K15" s="1"/>
      <c r="L15" s="1">
        <v>0</v>
      </c>
      <c r="M15" s="1">
        <v>1</v>
      </c>
      <c r="N15" s="3"/>
      <c r="O15" s="7"/>
      <c r="P15" s="7"/>
      <c r="Q15" s="7"/>
      <c r="R15" s="7"/>
      <c r="S15" s="7">
        <f t="shared" si="1"/>
        <v>2050</v>
      </c>
      <c r="T15" s="9">
        <f t="shared" si="2"/>
        <v>13530</v>
      </c>
      <c r="U15" s="1"/>
      <c r="V15" s="1"/>
      <c r="W15" s="1">
        <v>0</v>
      </c>
      <c r="X15" s="7">
        <f t="shared" si="3"/>
        <v>15360</v>
      </c>
      <c r="Y15" s="7"/>
      <c r="Z15" s="7">
        <v>0</v>
      </c>
      <c r="AA15" s="10"/>
      <c r="AB15" s="7" t="s">
        <v>61</v>
      </c>
      <c r="AC15" s="7"/>
    </row>
    <row r="16" spans="1:29">
      <c r="A16" s="1">
        <v>10010001</v>
      </c>
      <c r="B16" s="8" t="s">
        <v>70</v>
      </c>
      <c r="C16" s="19" t="s">
        <v>462</v>
      </c>
      <c r="D16" s="1">
        <v>10</v>
      </c>
      <c r="E16" s="2">
        <v>1</v>
      </c>
      <c r="F16" s="7">
        <f t="shared" si="0"/>
        <v>0</v>
      </c>
      <c r="G16" s="7" t="s">
        <v>59</v>
      </c>
      <c r="H16" s="7">
        <v>1</v>
      </c>
      <c r="I16" s="9" t="s">
        <v>60</v>
      </c>
      <c r="J16" s="9">
        <v>1</v>
      </c>
      <c r="K16" s="1"/>
      <c r="L16" s="1">
        <v>0</v>
      </c>
      <c r="M16" s="1">
        <v>1</v>
      </c>
      <c r="N16" s="3"/>
      <c r="O16" s="7"/>
      <c r="P16" s="7"/>
      <c r="Q16" s="7"/>
      <c r="R16" s="7"/>
      <c r="S16" s="7">
        <f t="shared" si="1"/>
        <v>3700</v>
      </c>
      <c r="T16" s="9">
        <f t="shared" si="2"/>
        <v>21660</v>
      </c>
      <c r="U16" s="1"/>
      <c r="V16" s="1"/>
      <c r="W16" s="1">
        <v>0</v>
      </c>
      <c r="X16" s="7">
        <f t="shared" ref="X16:X21" si="4">MROUND(ROUND(X15*1.6,0),60)</f>
        <v>24600</v>
      </c>
      <c r="Y16" s="7"/>
      <c r="Z16" s="7">
        <v>0</v>
      </c>
      <c r="AA16" s="10"/>
      <c r="AB16" s="7" t="s">
        <v>61</v>
      </c>
      <c r="AC16" s="7"/>
    </row>
    <row r="17" spans="1:29">
      <c r="A17" s="1">
        <v>10010001</v>
      </c>
      <c r="B17" s="8" t="s">
        <v>71</v>
      </c>
      <c r="C17" s="19" t="s">
        <v>462</v>
      </c>
      <c r="D17" s="1">
        <v>11</v>
      </c>
      <c r="E17" s="2">
        <v>1</v>
      </c>
      <c r="F17" s="7">
        <f t="shared" si="0"/>
        <v>0</v>
      </c>
      <c r="G17" s="7" t="s">
        <v>59</v>
      </c>
      <c r="H17" s="7">
        <v>1</v>
      </c>
      <c r="I17" s="9" t="s">
        <v>60</v>
      </c>
      <c r="J17" s="9">
        <v>1</v>
      </c>
      <c r="K17" s="1"/>
      <c r="L17" s="1">
        <v>0</v>
      </c>
      <c r="M17" s="1">
        <v>1</v>
      </c>
      <c r="N17" s="3"/>
      <c r="O17" s="7"/>
      <c r="P17" s="7"/>
      <c r="Q17" s="7"/>
      <c r="R17" s="7"/>
      <c r="S17" s="7">
        <f t="shared" si="1"/>
        <v>6650</v>
      </c>
      <c r="T17" s="9">
        <f t="shared" si="2"/>
        <v>34650</v>
      </c>
      <c r="U17" s="1"/>
      <c r="V17" s="1"/>
      <c r="W17" s="1">
        <v>0</v>
      </c>
      <c r="X17" s="7">
        <f t="shared" si="4"/>
        <v>39360</v>
      </c>
      <c r="Y17" s="7"/>
      <c r="Z17" s="7">
        <v>0</v>
      </c>
      <c r="AA17" s="10"/>
      <c r="AB17" s="7" t="s">
        <v>61</v>
      </c>
      <c r="AC17" s="7"/>
    </row>
    <row r="18" spans="1:29">
      <c r="A18" s="1">
        <v>10010001</v>
      </c>
      <c r="B18" s="8" t="s">
        <v>72</v>
      </c>
      <c r="C18" s="19" t="s">
        <v>462</v>
      </c>
      <c r="D18" s="1">
        <v>12</v>
      </c>
      <c r="E18" s="2">
        <v>1</v>
      </c>
      <c r="F18" s="7">
        <f t="shared" si="0"/>
        <v>0</v>
      </c>
      <c r="G18" s="7" t="s">
        <v>59</v>
      </c>
      <c r="H18" s="7">
        <v>1</v>
      </c>
      <c r="I18" s="9" t="s">
        <v>60</v>
      </c>
      <c r="J18" s="9">
        <v>1</v>
      </c>
      <c r="K18" s="1"/>
      <c r="L18" s="1">
        <v>0</v>
      </c>
      <c r="M18" s="1">
        <v>1</v>
      </c>
      <c r="N18" s="3"/>
      <c r="O18" s="7"/>
      <c r="P18" s="7"/>
      <c r="Q18" s="7"/>
      <c r="R18" s="7"/>
      <c r="S18" s="7">
        <f t="shared" si="1"/>
        <v>11950</v>
      </c>
      <c r="T18" s="9">
        <f t="shared" si="2"/>
        <v>55440</v>
      </c>
      <c r="U18" s="1"/>
      <c r="V18" s="1"/>
      <c r="W18" s="1">
        <v>0</v>
      </c>
      <c r="X18" s="7">
        <f t="shared" si="4"/>
        <v>63000</v>
      </c>
      <c r="Y18" s="7"/>
      <c r="Z18" s="7">
        <v>0</v>
      </c>
      <c r="AA18" s="10"/>
      <c r="AB18" s="7" t="s">
        <v>61</v>
      </c>
      <c r="AC18" s="7"/>
    </row>
    <row r="19" spans="1:29">
      <c r="A19" s="1">
        <v>10010001</v>
      </c>
      <c r="B19" s="8" t="s">
        <v>73</v>
      </c>
      <c r="C19" s="19" t="s">
        <v>462</v>
      </c>
      <c r="D19" s="1">
        <v>13</v>
      </c>
      <c r="E19" s="2">
        <v>1</v>
      </c>
      <c r="F19" s="7">
        <f t="shared" si="0"/>
        <v>0</v>
      </c>
      <c r="G19" s="7" t="s">
        <v>59</v>
      </c>
      <c r="H19" s="7">
        <v>1</v>
      </c>
      <c r="I19" s="9" t="s">
        <v>60</v>
      </c>
      <c r="J19" s="9">
        <v>1</v>
      </c>
      <c r="K19" s="1"/>
      <c r="L19" s="1">
        <v>0</v>
      </c>
      <c r="M19" s="1">
        <v>1</v>
      </c>
      <c r="N19" s="3"/>
      <c r="O19" s="7"/>
      <c r="P19" s="7"/>
      <c r="Q19" s="7"/>
      <c r="R19" s="7"/>
      <c r="S19" s="7">
        <f t="shared" si="1"/>
        <v>21500</v>
      </c>
      <c r="T19" s="9">
        <f t="shared" si="2"/>
        <v>88710</v>
      </c>
      <c r="U19" s="1"/>
      <c r="V19" s="1"/>
      <c r="W19" s="1">
        <v>0</v>
      </c>
      <c r="X19" s="7">
        <f t="shared" si="4"/>
        <v>100800</v>
      </c>
      <c r="Y19" s="7"/>
      <c r="Z19" s="7">
        <v>0</v>
      </c>
      <c r="AA19" s="10"/>
      <c r="AB19" s="7" t="s">
        <v>61</v>
      </c>
      <c r="AC19" s="7"/>
    </row>
    <row r="20" spans="1:29">
      <c r="A20" s="1">
        <v>10010001</v>
      </c>
      <c r="B20" s="8" t="s">
        <v>74</v>
      </c>
      <c r="C20" s="19" t="s">
        <v>462</v>
      </c>
      <c r="D20" s="1">
        <v>14</v>
      </c>
      <c r="E20" s="2">
        <v>1</v>
      </c>
      <c r="F20" s="7">
        <f t="shared" si="0"/>
        <v>0</v>
      </c>
      <c r="G20" s="7" t="s">
        <v>59</v>
      </c>
      <c r="H20" s="7">
        <v>1</v>
      </c>
      <c r="I20" s="9" t="s">
        <v>60</v>
      </c>
      <c r="J20" s="9">
        <v>1</v>
      </c>
      <c r="K20" s="1"/>
      <c r="L20" s="1">
        <v>0</v>
      </c>
      <c r="M20" s="1">
        <v>1</v>
      </c>
      <c r="N20" s="3"/>
      <c r="O20" s="7"/>
      <c r="P20" s="7"/>
      <c r="Q20" s="7"/>
      <c r="R20" s="7"/>
      <c r="S20" s="7">
        <f t="shared" si="1"/>
        <v>38700</v>
      </c>
      <c r="T20" s="9">
        <f t="shared" si="2"/>
        <v>141930</v>
      </c>
      <c r="U20" s="1"/>
      <c r="V20" s="1"/>
      <c r="W20" s="1">
        <v>0</v>
      </c>
      <c r="X20" s="7">
        <f t="shared" si="4"/>
        <v>161280</v>
      </c>
      <c r="Y20" s="7"/>
      <c r="Z20" s="7">
        <v>0</v>
      </c>
      <c r="AA20" s="10"/>
      <c r="AB20" s="7" t="s">
        <v>61</v>
      </c>
      <c r="AC20" s="7"/>
    </row>
    <row r="21" spans="1:29">
      <c r="A21" s="1">
        <v>10010001</v>
      </c>
      <c r="B21" s="8" t="s">
        <v>75</v>
      </c>
      <c r="C21" s="19" t="s">
        <v>462</v>
      </c>
      <c r="D21" s="1">
        <v>15</v>
      </c>
      <c r="E21" s="2">
        <v>1</v>
      </c>
      <c r="F21" s="7">
        <f t="shared" si="0"/>
        <v>0</v>
      </c>
      <c r="G21" s="7" t="s">
        <v>59</v>
      </c>
      <c r="H21" s="7">
        <v>1</v>
      </c>
      <c r="I21" s="9" t="s">
        <v>60</v>
      </c>
      <c r="J21" s="9">
        <v>1</v>
      </c>
      <c r="K21" s="1"/>
      <c r="L21" s="1">
        <v>0</v>
      </c>
      <c r="M21" s="1">
        <v>1</v>
      </c>
      <c r="N21" s="3"/>
      <c r="O21" s="7"/>
      <c r="P21" s="7"/>
      <c r="Q21" s="7"/>
      <c r="R21" s="7"/>
      <c r="S21" s="7">
        <f t="shared" si="1"/>
        <v>69650</v>
      </c>
      <c r="T21" s="9">
        <f t="shared" si="2"/>
        <v>227100</v>
      </c>
      <c r="U21" s="1"/>
      <c r="V21" s="1"/>
      <c r="W21" s="1">
        <v>0</v>
      </c>
      <c r="X21" s="7">
        <f t="shared" si="4"/>
        <v>258060</v>
      </c>
      <c r="Y21" s="7"/>
      <c r="Z21" s="7">
        <v>0</v>
      </c>
      <c r="AA21" s="10"/>
      <c r="AB21" s="7" t="s">
        <v>61</v>
      </c>
      <c r="AC21" s="7"/>
    </row>
    <row r="22" spans="1:29">
      <c r="A22" s="1">
        <v>10010002</v>
      </c>
      <c r="B22" s="8" t="s">
        <v>198</v>
      </c>
      <c r="C22" s="19" t="s">
        <v>463</v>
      </c>
      <c r="D22" s="1">
        <v>1</v>
      </c>
      <c r="E22" s="2">
        <v>1</v>
      </c>
      <c r="F22" s="7">
        <f t="shared" si="0"/>
        <v>0</v>
      </c>
      <c r="G22" s="7" t="s">
        <v>77</v>
      </c>
      <c r="H22" s="7">
        <v>0</v>
      </c>
      <c r="I22" s="9" t="s">
        <v>199</v>
      </c>
      <c r="J22" s="9">
        <v>0</v>
      </c>
      <c r="K22" s="1"/>
      <c r="L22" s="1">
        <v>0</v>
      </c>
      <c r="M22" s="1">
        <v>0</v>
      </c>
      <c r="N22" s="3"/>
      <c r="O22" s="7"/>
      <c r="P22" s="7"/>
      <c r="Q22" s="7"/>
      <c r="R22" s="7"/>
      <c r="S22" s="7">
        <v>0</v>
      </c>
      <c r="T22" s="9">
        <v>0</v>
      </c>
      <c r="U22" s="1"/>
      <c r="V22" s="1"/>
      <c r="W22" s="1">
        <v>0</v>
      </c>
      <c r="X22" s="7">
        <v>0</v>
      </c>
      <c r="Y22" s="7"/>
      <c r="Z22" s="7">
        <v>0</v>
      </c>
      <c r="AA22" s="10"/>
      <c r="AB22" s="7" t="s">
        <v>200</v>
      </c>
      <c r="AC22" s="7"/>
    </row>
    <row r="23" spans="1:29">
      <c r="A23" s="1">
        <v>10010003</v>
      </c>
      <c r="B23" s="8" t="s">
        <v>76</v>
      </c>
      <c r="C23" s="19" t="s">
        <v>464</v>
      </c>
      <c r="D23" s="1">
        <v>1</v>
      </c>
      <c r="E23" s="2">
        <v>1</v>
      </c>
      <c r="F23" s="7">
        <v>5</v>
      </c>
      <c r="G23" s="7" t="s">
        <v>77</v>
      </c>
      <c r="H23" s="7">
        <v>2</v>
      </c>
      <c r="I23" s="9" t="s">
        <v>78</v>
      </c>
      <c r="J23" s="9">
        <v>2</v>
      </c>
      <c r="K23" s="9" t="s">
        <v>79</v>
      </c>
      <c r="L23" s="9">
        <v>2</v>
      </c>
      <c r="M23" s="1">
        <v>1</v>
      </c>
      <c r="N23" s="3"/>
      <c r="O23" s="7"/>
      <c r="P23" s="7"/>
      <c r="Q23" s="7"/>
      <c r="R23" s="7"/>
      <c r="S23" s="7">
        <v>0</v>
      </c>
      <c r="T23" s="9">
        <v>400</v>
      </c>
      <c r="U23" s="10"/>
      <c r="V23" s="10"/>
      <c r="W23" s="1">
        <v>0</v>
      </c>
      <c r="X23" s="7">
        <v>180</v>
      </c>
      <c r="Y23" s="7"/>
      <c r="Z23" s="7">
        <v>0</v>
      </c>
      <c r="AA23" s="10"/>
      <c r="AB23" s="7" t="s">
        <v>80</v>
      </c>
      <c r="AC23" s="7"/>
    </row>
    <row r="24" spans="1:29">
      <c r="A24" s="1">
        <v>10010003</v>
      </c>
      <c r="B24" s="8" t="s">
        <v>81</v>
      </c>
      <c r="C24" s="19" t="s">
        <v>464</v>
      </c>
      <c r="D24" s="1">
        <v>2</v>
      </c>
      <c r="E24" s="2">
        <v>1</v>
      </c>
      <c r="F24" s="7">
        <v>10</v>
      </c>
      <c r="G24" s="7" t="s">
        <v>77</v>
      </c>
      <c r="H24" s="7">
        <v>2</v>
      </c>
      <c r="I24" s="9" t="s">
        <v>78</v>
      </c>
      <c r="J24" s="9">
        <v>2</v>
      </c>
      <c r="K24" s="9" t="s">
        <v>82</v>
      </c>
      <c r="L24" s="9">
        <v>4</v>
      </c>
      <c r="M24" s="1">
        <v>1</v>
      </c>
      <c r="N24" s="3"/>
      <c r="O24" s="7"/>
      <c r="P24" s="7"/>
      <c r="Q24" s="7"/>
      <c r="R24" s="7"/>
      <c r="S24" s="7">
        <v>0</v>
      </c>
      <c r="T24" s="9">
        <v>1800</v>
      </c>
      <c r="U24" s="10"/>
      <c r="V24" s="10"/>
      <c r="W24" s="1">
        <v>0</v>
      </c>
      <c r="X24" s="7">
        <v>810</v>
      </c>
      <c r="Y24" s="7"/>
      <c r="Z24" s="7">
        <v>0</v>
      </c>
      <c r="AA24" s="10"/>
      <c r="AB24" s="7" t="s">
        <v>80</v>
      </c>
      <c r="AC24" s="7"/>
    </row>
    <row r="25" spans="1:29">
      <c r="A25" s="1">
        <v>10010003</v>
      </c>
      <c r="B25" s="8" t="s">
        <v>83</v>
      </c>
      <c r="C25" s="19" t="s">
        <v>464</v>
      </c>
      <c r="D25" s="1">
        <v>3</v>
      </c>
      <c r="E25" s="2">
        <v>1</v>
      </c>
      <c r="F25" s="7">
        <v>15</v>
      </c>
      <c r="G25" s="7" t="s">
        <v>77</v>
      </c>
      <c r="H25" s="7">
        <v>2</v>
      </c>
      <c r="I25" s="9" t="s">
        <v>78</v>
      </c>
      <c r="J25" s="9">
        <v>2</v>
      </c>
      <c r="K25" s="9" t="s">
        <v>84</v>
      </c>
      <c r="L25" s="9">
        <v>5</v>
      </c>
      <c r="M25" s="1">
        <v>1</v>
      </c>
      <c r="N25" s="3"/>
      <c r="O25" s="7"/>
      <c r="P25" s="7"/>
      <c r="Q25" s="7"/>
      <c r="R25" s="7"/>
      <c r="S25" s="7">
        <v>0</v>
      </c>
      <c r="T25" s="9">
        <f>MROUND(ROUND(T24*2.5,0)*(100+10%*P25)%,30)</f>
        <v>4500</v>
      </c>
      <c r="U25" s="10"/>
      <c r="V25" s="10"/>
      <c r="W25" s="1">
        <v>0</v>
      </c>
      <c r="X25" s="7">
        <v>6000</v>
      </c>
      <c r="Y25" s="7"/>
      <c r="Z25" s="7">
        <v>0</v>
      </c>
      <c r="AA25" s="10"/>
      <c r="AB25" s="7" t="s">
        <v>80</v>
      </c>
      <c r="AC25" s="7"/>
    </row>
    <row r="26" spans="1:29">
      <c r="A26" s="1">
        <v>10010003</v>
      </c>
      <c r="B26" s="8" t="s">
        <v>85</v>
      </c>
      <c r="C26" s="19" t="s">
        <v>464</v>
      </c>
      <c r="D26" s="1">
        <v>4</v>
      </c>
      <c r="E26" s="2">
        <v>1</v>
      </c>
      <c r="F26" s="7">
        <v>20</v>
      </c>
      <c r="G26" s="7" t="s">
        <v>77</v>
      </c>
      <c r="H26" s="7">
        <v>2</v>
      </c>
      <c r="I26" s="9" t="s">
        <v>78</v>
      </c>
      <c r="J26" s="9">
        <v>2</v>
      </c>
      <c r="K26" s="9" t="s">
        <v>86</v>
      </c>
      <c r="L26" s="9">
        <v>8</v>
      </c>
      <c r="M26" s="1">
        <v>1</v>
      </c>
      <c r="N26" s="3"/>
      <c r="O26" s="7"/>
      <c r="P26" s="7"/>
      <c r="Q26" s="7"/>
      <c r="R26" s="7"/>
      <c r="S26" s="7">
        <v>0</v>
      </c>
      <c r="T26" s="9">
        <f t="shared" ref="T26" si="5">MROUND(ROUND(T25*2.5,0)*(100+10%*P26)%,30)</f>
        <v>11250</v>
      </c>
      <c r="U26" s="10"/>
      <c r="V26" s="10"/>
      <c r="W26" s="1">
        <v>0</v>
      </c>
      <c r="X26" s="7">
        <f>MROUND(ROUND(X25*2.5,0)*(100+10%*S27)%,30)</f>
        <v>15000</v>
      </c>
      <c r="Y26" s="7"/>
      <c r="Z26" s="7">
        <v>0</v>
      </c>
      <c r="AA26" s="10"/>
      <c r="AB26" s="7" t="s">
        <v>80</v>
      </c>
      <c r="AC26" s="7"/>
    </row>
    <row r="27" spans="1:29">
      <c r="A27" s="1">
        <v>10010003</v>
      </c>
      <c r="B27" s="8" t="s">
        <v>87</v>
      </c>
      <c r="C27" s="19" t="s">
        <v>464</v>
      </c>
      <c r="D27" s="1">
        <v>5</v>
      </c>
      <c r="E27" s="2">
        <v>1</v>
      </c>
      <c r="F27" s="7">
        <v>25</v>
      </c>
      <c r="G27" s="7" t="s">
        <v>77</v>
      </c>
      <c r="H27" s="7">
        <v>2</v>
      </c>
      <c r="I27" s="9" t="s">
        <v>78</v>
      </c>
      <c r="J27" s="9">
        <v>2</v>
      </c>
      <c r="K27" s="9" t="s">
        <v>88</v>
      </c>
      <c r="L27" s="9">
        <v>10</v>
      </c>
      <c r="M27" s="1">
        <v>1</v>
      </c>
      <c r="N27" s="3"/>
      <c r="O27" s="7"/>
      <c r="P27" s="7"/>
      <c r="Q27" s="7"/>
      <c r="R27" s="7"/>
      <c r="S27" s="7">
        <v>0</v>
      </c>
      <c r="T27" s="9">
        <f>MROUND(ROUND(T26*2.5,0)*(100+10%*P27)%,30)</f>
        <v>28140</v>
      </c>
      <c r="U27" s="10"/>
      <c r="V27" s="10"/>
      <c r="W27" s="1">
        <v>0</v>
      </c>
      <c r="X27" s="7">
        <f>MROUND(ROUND(X26*2.5,0)*(100+10%*S28)%,30)</f>
        <v>37500</v>
      </c>
      <c r="Y27" s="7"/>
      <c r="Z27" s="7">
        <v>0</v>
      </c>
      <c r="AA27" s="10"/>
      <c r="AB27" s="7" t="s">
        <v>80</v>
      </c>
      <c r="AC27" s="7"/>
    </row>
    <row r="28" spans="1:29">
      <c r="A28" s="1">
        <v>10010004</v>
      </c>
      <c r="B28" s="8" t="s">
        <v>89</v>
      </c>
      <c r="C28" s="19" t="s">
        <v>465</v>
      </c>
      <c r="D28" s="1">
        <v>1</v>
      </c>
      <c r="E28" s="2">
        <v>1</v>
      </c>
      <c r="F28" s="7">
        <v>6</v>
      </c>
      <c r="G28" s="7" t="s">
        <v>90</v>
      </c>
      <c r="H28" s="7">
        <v>2</v>
      </c>
      <c r="I28" s="9" t="s">
        <v>91</v>
      </c>
      <c r="J28" s="9">
        <v>2</v>
      </c>
      <c r="K28" s="9" t="s">
        <v>79</v>
      </c>
      <c r="L28" s="9">
        <v>2</v>
      </c>
      <c r="M28" s="1">
        <v>1</v>
      </c>
      <c r="N28" s="3"/>
      <c r="O28" s="7"/>
      <c r="P28" s="7"/>
      <c r="Q28" s="7"/>
      <c r="R28" s="7"/>
      <c r="S28" s="7">
        <v>0</v>
      </c>
      <c r="T28" s="9">
        <v>450</v>
      </c>
      <c r="U28" s="10"/>
      <c r="V28" s="10"/>
      <c r="W28" s="1">
        <v>0</v>
      </c>
      <c r="X28" s="7">
        <v>360</v>
      </c>
      <c r="Y28" s="7"/>
      <c r="Z28" s="7">
        <v>0</v>
      </c>
      <c r="AA28" s="10"/>
      <c r="AB28" s="7" t="s">
        <v>92</v>
      </c>
      <c r="AC28" s="7"/>
    </row>
    <row r="29" spans="1:29">
      <c r="A29" s="1">
        <v>10010004</v>
      </c>
      <c r="B29" s="8" t="s">
        <v>93</v>
      </c>
      <c r="C29" s="19" t="s">
        <v>465</v>
      </c>
      <c r="D29" s="1">
        <v>2</v>
      </c>
      <c r="E29" s="2">
        <v>1</v>
      </c>
      <c r="F29" s="7">
        <v>10</v>
      </c>
      <c r="G29" s="7" t="s">
        <v>90</v>
      </c>
      <c r="H29" s="7">
        <v>2</v>
      </c>
      <c r="I29" s="9" t="s">
        <v>91</v>
      </c>
      <c r="J29" s="9">
        <v>2</v>
      </c>
      <c r="K29" s="9" t="s">
        <v>82</v>
      </c>
      <c r="L29" s="9">
        <v>4</v>
      </c>
      <c r="M29" s="1">
        <v>1</v>
      </c>
      <c r="N29" s="3"/>
      <c r="O29" s="7"/>
      <c r="P29" s="7"/>
      <c r="Q29" s="7"/>
      <c r="R29" s="7"/>
      <c r="S29" s="7">
        <v>0</v>
      </c>
      <c r="T29" s="9">
        <v>2000</v>
      </c>
      <c r="U29" s="10"/>
      <c r="V29" s="10"/>
      <c r="W29" s="1">
        <v>0</v>
      </c>
      <c r="X29" s="7">
        <v>2500</v>
      </c>
      <c r="Y29" s="7"/>
      <c r="Z29" s="7">
        <v>0</v>
      </c>
      <c r="AA29" s="10"/>
      <c r="AB29" s="7" t="s">
        <v>92</v>
      </c>
      <c r="AC29" s="7"/>
    </row>
    <row r="30" spans="1:29">
      <c r="A30" s="1">
        <v>10010004</v>
      </c>
      <c r="B30" s="8" t="s">
        <v>94</v>
      </c>
      <c r="C30" s="19" t="s">
        <v>465</v>
      </c>
      <c r="D30" s="1">
        <v>3</v>
      </c>
      <c r="E30" s="2">
        <v>1</v>
      </c>
      <c r="F30" s="7">
        <v>15</v>
      </c>
      <c r="G30" s="7" t="s">
        <v>90</v>
      </c>
      <c r="H30" s="7">
        <v>2</v>
      </c>
      <c r="I30" s="9" t="s">
        <v>91</v>
      </c>
      <c r="J30" s="9">
        <v>2</v>
      </c>
      <c r="K30" s="9" t="s">
        <v>84</v>
      </c>
      <c r="L30" s="9">
        <v>5</v>
      </c>
      <c r="M30" s="1">
        <v>1</v>
      </c>
      <c r="N30" s="3"/>
      <c r="O30" s="7"/>
      <c r="P30" s="7"/>
      <c r="Q30" s="7"/>
      <c r="R30" s="7"/>
      <c r="S30" s="7">
        <v>0</v>
      </c>
      <c r="T30" s="9">
        <f>MROUND(ROUND(T29*2.6,0)*(100+10%*P30)%,30)</f>
        <v>5190</v>
      </c>
      <c r="U30" s="10"/>
      <c r="V30" s="10"/>
      <c r="W30" s="1">
        <v>0</v>
      </c>
      <c r="X30" s="7">
        <f>MROUND(ROUND(X29*2.6,0)*(100+10%*S31)%,30)</f>
        <v>6510</v>
      </c>
      <c r="Y30" s="7"/>
      <c r="Z30" s="7">
        <v>0</v>
      </c>
      <c r="AA30" s="10"/>
      <c r="AB30" s="7" t="s">
        <v>92</v>
      </c>
      <c r="AC30" s="7"/>
    </row>
    <row r="31" spans="1:29">
      <c r="A31" s="1">
        <v>10010004</v>
      </c>
      <c r="B31" s="8" t="s">
        <v>95</v>
      </c>
      <c r="C31" s="19" t="s">
        <v>465</v>
      </c>
      <c r="D31" s="1">
        <v>4</v>
      </c>
      <c r="E31" s="2">
        <v>1</v>
      </c>
      <c r="F31" s="7">
        <v>21</v>
      </c>
      <c r="G31" s="7" t="s">
        <v>90</v>
      </c>
      <c r="H31" s="7">
        <v>2</v>
      </c>
      <c r="I31" s="9" t="s">
        <v>91</v>
      </c>
      <c r="J31" s="9">
        <v>2</v>
      </c>
      <c r="K31" s="9" t="s">
        <v>86</v>
      </c>
      <c r="L31" s="9">
        <v>8</v>
      </c>
      <c r="M31" s="1">
        <v>1</v>
      </c>
      <c r="N31" s="3"/>
      <c r="O31" s="7"/>
      <c r="P31" s="7"/>
      <c r="Q31" s="7"/>
      <c r="R31" s="7"/>
      <c r="S31" s="7">
        <v>0</v>
      </c>
      <c r="T31" s="9">
        <f t="shared" ref="T31:T32" si="6">MROUND(ROUND(T30*2.6,0)*(100+10%*P31)%,30)</f>
        <v>13500</v>
      </c>
      <c r="U31" s="10"/>
      <c r="V31" s="10"/>
      <c r="W31" s="1">
        <v>0</v>
      </c>
      <c r="X31" s="7">
        <f>MROUND(ROUND(X30*2.6,0)*(100+10%*S32)%,30)</f>
        <v>16920</v>
      </c>
      <c r="Y31" s="7"/>
      <c r="Z31" s="7">
        <v>0</v>
      </c>
      <c r="AA31" s="10"/>
      <c r="AB31" s="7" t="s">
        <v>92</v>
      </c>
      <c r="AC31" s="7"/>
    </row>
    <row r="32" spans="1:29">
      <c r="A32" s="1">
        <v>10010004</v>
      </c>
      <c r="B32" s="8" t="s">
        <v>96</v>
      </c>
      <c r="C32" s="19" t="s">
        <v>465</v>
      </c>
      <c r="D32" s="1">
        <v>5</v>
      </c>
      <c r="E32" s="2">
        <v>1</v>
      </c>
      <c r="F32" s="7">
        <v>27</v>
      </c>
      <c r="G32" s="7" t="s">
        <v>90</v>
      </c>
      <c r="H32" s="7">
        <v>2</v>
      </c>
      <c r="I32" s="9" t="s">
        <v>91</v>
      </c>
      <c r="J32" s="9">
        <v>2</v>
      </c>
      <c r="K32" s="9" t="s">
        <v>88</v>
      </c>
      <c r="L32" s="9">
        <v>10</v>
      </c>
      <c r="M32" s="1">
        <v>1</v>
      </c>
      <c r="N32" s="3"/>
      <c r="O32" s="7"/>
      <c r="P32" s="7"/>
      <c r="Q32" s="7"/>
      <c r="R32" s="7"/>
      <c r="S32" s="7">
        <v>0</v>
      </c>
      <c r="T32" s="9">
        <f t="shared" si="6"/>
        <v>35100</v>
      </c>
      <c r="U32" s="10"/>
      <c r="V32" s="10"/>
      <c r="W32" s="1">
        <v>0</v>
      </c>
      <c r="X32" s="7">
        <f>MROUND(ROUND(X31*2.6,0)*(100+10%*S33)%,30)</f>
        <v>43980</v>
      </c>
      <c r="Y32" s="7"/>
      <c r="Z32" s="7">
        <v>0</v>
      </c>
      <c r="AA32" s="10"/>
      <c r="AB32" s="7" t="s">
        <v>92</v>
      </c>
      <c r="AC32" s="7"/>
    </row>
    <row r="33" spans="1:29">
      <c r="A33" s="1">
        <v>10010005</v>
      </c>
      <c r="B33" s="8" t="s">
        <v>97</v>
      </c>
      <c r="C33" s="19" t="s">
        <v>466</v>
      </c>
      <c r="D33" s="1">
        <v>1</v>
      </c>
      <c r="E33" s="2">
        <v>1</v>
      </c>
      <c r="F33" s="7">
        <v>5</v>
      </c>
      <c r="G33" s="7" t="s">
        <v>98</v>
      </c>
      <c r="H33" s="7">
        <v>2</v>
      </c>
      <c r="I33" s="9" t="s">
        <v>99</v>
      </c>
      <c r="J33" s="9">
        <v>2</v>
      </c>
      <c r="K33" s="9" t="s">
        <v>79</v>
      </c>
      <c r="L33" s="9">
        <v>2</v>
      </c>
      <c r="M33" s="1">
        <v>1</v>
      </c>
      <c r="N33" s="3"/>
      <c r="O33" s="7"/>
      <c r="P33" s="7"/>
      <c r="Q33" s="7"/>
      <c r="R33" s="7"/>
      <c r="S33" s="7">
        <v>0</v>
      </c>
      <c r="T33" s="9">
        <v>800</v>
      </c>
      <c r="U33" s="10"/>
      <c r="V33" s="10"/>
      <c r="W33" s="1">
        <v>0</v>
      </c>
      <c r="X33" s="7">
        <v>330</v>
      </c>
      <c r="Y33" s="7"/>
      <c r="Z33" s="7">
        <v>0</v>
      </c>
      <c r="AA33" s="10"/>
      <c r="AB33" s="7" t="s">
        <v>100</v>
      </c>
      <c r="AC33" s="7"/>
    </row>
    <row r="34" spans="1:29">
      <c r="A34" s="1">
        <v>10010005</v>
      </c>
      <c r="B34" s="8" t="s">
        <v>101</v>
      </c>
      <c r="C34" s="19" t="s">
        <v>466</v>
      </c>
      <c r="D34" s="1">
        <v>2</v>
      </c>
      <c r="E34" s="2">
        <v>1</v>
      </c>
      <c r="F34" s="7">
        <v>11</v>
      </c>
      <c r="G34" s="7" t="s">
        <v>98</v>
      </c>
      <c r="H34" s="7">
        <v>2</v>
      </c>
      <c r="I34" s="9" t="s">
        <v>99</v>
      </c>
      <c r="J34" s="9">
        <v>2</v>
      </c>
      <c r="K34" s="9" t="s">
        <v>82</v>
      </c>
      <c r="L34" s="9">
        <v>4</v>
      </c>
      <c r="M34" s="1">
        <v>1</v>
      </c>
      <c r="N34" s="3"/>
      <c r="O34" s="7"/>
      <c r="P34" s="7"/>
      <c r="Q34" s="7"/>
      <c r="R34" s="7"/>
      <c r="S34" s="7">
        <v>0</v>
      </c>
      <c r="T34" s="9">
        <v>2100</v>
      </c>
      <c r="U34" s="10"/>
      <c r="V34" s="10"/>
      <c r="W34" s="1">
        <v>0</v>
      </c>
      <c r="X34" s="7">
        <v>2100</v>
      </c>
      <c r="Y34" s="7"/>
      <c r="Z34" s="7">
        <v>0</v>
      </c>
      <c r="AA34" s="10"/>
      <c r="AB34" s="7" t="s">
        <v>100</v>
      </c>
      <c r="AC34" s="7"/>
    </row>
    <row r="35" spans="1:29">
      <c r="A35" s="1">
        <v>10010005</v>
      </c>
      <c r="B35" s="8" t="s">
        <v>102</v>
      </c>
      <c r="C35" s="19" t="s">
        <v>466</v>
      </c>
      <c r="D35" s="1">
        <v>3</v>
      </c>
      <c r="E35" s="2">
        <v>1</v>
      </c>
      <c r="F35" s="7">
        <v>15</v>
      </c>
      <c r="G35" s="7" t="s">
        <v>98</v>
      </c>
      <c r="H35" s="7">
        <v>2</v>
      </c>
      <c r="I35" s="9" t="s">
        <v>99</v>
      </c>
      <c r="J35" s="9">
        <v>2</v>
      </c>
      <c r="K35" s="9" t="s">
        <v>103</v>
      </c>
      <c r="L35" s="9">
        <v>6</v>
      </c>
      <c r="M35" s="1">
        <v>1</v>
      </c>
      <c r="N35" s="3"/>
      <c r="O35" s="7"/>
      <c r="P35" s="7"/>
      <c r="Q35" s="7"/>
      <c r="R35" s="7"/>
      <c r="S35" s="7">
        <v>0</v>
      </c>
      <c r="T35" s="9">
        <f>MROUND(ROUND(T34*3,0)*(100+10%*P35)%,30)</f>
        <v>6300</v>
      </c>
      <c r="U35" s="10"/>
      <c r="V35" s="10"/>
      <c r="W35" s="1">
        <v>0</v>
      </c>
      <c r="X35" s="7">
        <f>MROUND(ROUND(X34*3,0)*(100+10%*S36)%,30)</f>
        <v>6300</v>
      </c>
      <c r="Y35" s="7"/>
      <c r="Z35" s="7">
        <v>0</v>
      </c>
      <c r="AA35" s="10"/>
      <c r="AB35" s="7" t="s">
        <v>100</v>
      </c>
      <c r="AC35" s="7"/>
    </row>
    <row r="36" spans="1:29">
      <c r="A36" s="1">
        <v>10010005</v>
      </c>
      <c r="B36" s="8" t="s">
        <v>104</v>
      </c>
      <c r="C36" s="19" t="s">
        <v>466</v>
      </c>
      <c r="D36" s="1">
        <v>4</v>
      </c>
      <c r="E36" s="2">
        <v>1</v>
      </c>
      <c r="F36" s="7">
        <v>21</v>
      </c>
      <c r="G36" s="7" t="s">
        <v>98</v>
      </c>
      <c r="H36" s="7">
        <v>2</v>
      </c>
      <c r="I36" s="9" t="s">
        <v>99</v>
      </c>
      <c r="J36" s="9">
        <v>2</v>
      </c>
      <c r="K36" s="9" t="s">
        <v>86</v>
      </c>
      <c r="L36" s="9">
        <v>8</v>
      </c>
      <c r="M36" s="1">
        <v>1</v>
      </c>
      <c r="N36" s="3"/>
      <c r="O36" s="7"/>
      <c r="P36" s="7"/>
      <c r="Q36" s="7"/>
      <c r="R36" s="7"/>
      <c r="S36" s="7">
        <v>0</v>
      </c>
      <c r="T36" s="9">
        <f t="shared" ref="T36:T37" si="7">MROUND(ROUND(T35*3,0)*(100+10%*H36)%,30)</f>
        <v>18930</v>
      </c>
      <c r="U36" s="10"/>
      <c r="V36" s="10"/>
      <c r="W36" s="1">
        <v>0</v>
      </c>
      <c r="X36" s="7">
        <f>MROUND(ROUND(X35*3,0)*(100+10%*N37)%,30)</f>
        <v>18900</v>
      </c>
      <c r="Y36" s="7"/>
      <c r="Z36" s="7">
        <v>0</v>
      </c>
      <c r="AA36" s="10"/>
      <c r="AB36" s="7" t="s">
        <v>100</v>
      </c>
      <c r="AC36" s="7"/>
    </row>
    <row r="37" spans="1:29">
      <c r="A37" s="1">
        <v>10010005</v>
      </c>
      <c r="B37" s="8" t="s">
        <v>105</v>
      </c>
      <c r="C37" s="19" t="s">
        <v>466</v>
      </c>
      <c r="D37" s="1">
        <v>5</v>
      </c>
      <c r="E37" s="2">
        <v>1</v>
      </c>
      <c r="F37" s="7">
        <v>28</v>
      </c>
      <c r="G37" s="7" t="s">
        <v>98</v>
      </c>
      <c r="H37" s="7">
        <v>2</v>
      </c>
      <c r="I37" s="9" t="s">
        <v>99</v>
      </c>
      <c r="J37" s="9">
        <v>2</v>
      </c>
      <c r="K37" s="9" t="s">
        <v>106</v>
      </c>
      <c r="L37" s="9">
        <v>11</v>
      </c>
      <c r="M37" s="1">
        <v>1</v>
      </c>
      <c r="N37" s="3"/>
      <c r="O37" s="7"/>
      <c r="P37" s="7"/>
      <c r="Q37" s="7"/>
      <c r="R37" s="7"/>
      <c r="S37" s="7">
        <v>0</v>
      </c>
      <c r="T37" s="9">
        <f t="shared" si="7"/>
        <v>56910</v>
      </c>
      <c r="U37" s="10"/>
      <c r="V37" s="10"/>
      <c r="W37" s="1">
        <v>0</v>
      </c>
      <c r="X37" s="7">
        <f>MROUND(ROUND(X36*3,0)*(100+10%*N38)%,30)</f>
        <v>56700</v>
      </c>
      <c r="Y37" s="7"/>
      <c r="Z37" s="7">
        <v>0</v>
      </c>
      <c r="AA37" s="10"/>
      <c r="AB37" s="7" t="s">
        <v>100</v>
      </c>
      <c r="AC37" s="7"/>
    </row>
    <row r="38" spans="1:29">
      <c r="A38" s="1">
        <v>10010006</v>
      </c>
      <c r="B38" s="8" t="s">
        <v>203</v>
      </c>
      <c r="C38" s="19" t="s">
        <v>467</v>
      </c>
      <c r="D38" s="1">
        <v>1</v>
      </c>
      <c r="E38" s="2">
        <v>1</v>
      </c>
      <c r="F38" s="7">
        <v>0</v>
      </c>
      <c r="G38" s="7" t="s">
        <v>90</v>
      </c>
      <c r="H38" s="7">
        <v>0</v>
      </c>
      <c r="I38" s="9" t="s">
        <v>204</v>
      </c>
      <c r="J38" s="9">
        <v>0</v>
      </c>
      <c r="K38" s="9"/>
      <c r="L38" s="9">
        <v>0</v>
      </c>
      <c r="M38" s="9">
        <v>0</v>
      </c>
      <c r="N38" s="3"/>
      <c r="O38" s="7"/>
      <c r="P38" s="7"/>
      <c r="Q38" s="7"/>
      <c r="R38" s="7"/>
      <c r="S38" s="7">
        <v>0</v>
      </c>
      <c r="T38" s="9">
        <v>0</v>
      </c>
      <c r="U38" s="10"/>
      <c r="V38" s="10"/>
      <c r="W38" s="1">
        <v>0</v>
      </c>
      <c r="X38" s="7">
        <v>0</v>
      </c>
      <c r="Y38" s="7"/>
      <c r="Z38" s="7">
        <v>0</v>
      </c>
      <c r="AA38" s="10"/>
      <c r="AB38" s="7" t="s">
        <v>205</v>
      </c>
      <c r="AC38" s="7"/>
    </row>
    <row r="39" spans="1:29">
      <c r="A39" s="1">
        <v>10010007</v>
      </c>
      <c r="B39" s="8" t="s">
        <v>206</v>
      </c>
      <c r="C39" s="19" t="s">
        <v>468</v>
      </c>
      <c r="D39" s="1">
        <v>1</v>
      </c>
      <c r="E39" s="2">
        <v>1</v>
      </c>
      <c r="F39" s="7">
        <v>10</v>
      </c>
      <c r="G39" s="7" t="s">
        <v>90</v>
      </c>
      <c r="H39" s="7">
        <v>2</v>
      </c>
      <c r="I39" s="9" t="s">
        <v>207</v>
      </c>
      <c r="J39" s="9">
        <v>2</v>
      </c>
      <c r="K39" s="9" t="s">
        <v>79</v>
      </c>
      <c r="L39" s="9">
        <v>2</v>
      </c>
      <c r="M39" s="9">
        <v>1</v>
      </c>
      <c r="N39" s="3"/>
      <c r="O39" s="7"/>
      <c r="P39" s="7"/>
      <c r="Q39" s="7"/>
      <c r="R39" s="7"/>
      <c r="S39" s="7">
        <v>0</v>
      </c>
      <c r="T39" s="9">
        <v>1080</v>
      </c>
      <c r="U39" s="10"/>
      <c r="V39" s="10"/>
      <c r="W39" s="1">
        <v>0</v>
      </c>
      <c r="X39" s="7">
        <v>900</v>
      </c>
      <c r="Y39" s="7"/>
      <c r="Z39" s="7">
        <v>0</v>
      </c>
      <c r="AA39" s="10"/>
      <c r="AB39" s="7" t="s">
        <v>208</v>
      </c>
      <c r="AC39" s="7"/>
    </row>
    <row r="40" spans="1:29">
      <c r="A40" s="1">
        <v>10010007</v>
      </c>
      <c r="B40" s="8" t="s">
        <v>209</v>
      </c>
      <c r="C40" s="19" t="s">
        <v>468</v>
      </c>
      <c r="D40" s="1">
        <v>2</v>
      </c>
      <c r="E40" s="2">
        <v>1</v>
      </c>
      <c r="F40" s="7">
        <v>20</v>
      </c>
      <c r="G40" s="7" t="s">
        <v>90</v>
      </c>
      <c r="H40" s="7">
        <v>2</v>
      </c>
      <c r="I40" s="9" t="s">
        <v>207</v>
      </c>
      <c r="J40" s="9">
        <v>2</v>
      </c>
      <c r="K40" s="9" t="s">
        <v>103</v>
      </c>
      <c r="L40" s="9">
        <v>6</v>
      </c>
      <c r="M40" s="9">
        <v>1</v>
      </c>
      <c r="N40" s="3"/>
      <c r="O40" s="7"/>
      <c r="P40" s="7"/>
      <c r="Q40" s="7"/>
      <c r="R40" s="7"/>
      <c r="S40" s="7">
        <v>0</v>
      </c>
      <c r="T40" s="9">
        <v>10000</v>
      </c>
      <c r="U40" s="10"/>
      <c r="V40" s="10"/>
      <c r="W40" s="1">
        <v>0</v>
      </c>
      <c r="X40" s="7">
        <v>15000</v>
      </c>
      <c r="Y40" s="7"/>
      <c r="Z40" s="7">
        <v>0</v>
      </c>
      <c r="AA40" s="10"/>
      <c r="AB40" s="7" t="s">
        <v>208</v>
      </c>
      <c r="AC40" s="7"/>
    </row>
    <row r="41" spans="1:29">
      <c r="A41" s="1">
        <v>10010007</v>
      </c>
      <c r="B41" s="8" t="s">
        <v>210</v>
      </c>
      <c r="C41" s="19" t="s">
        <v>468</v>
      </c>
      <c r="D41" s="1">
        <v>3</v>
      </c>
      <c r="E41" s="2">
        <v>1</v>
      </c>
      <c r="F41" s="7">
        <v>30</v>
      </c>
      <c r="G41" s="7" t="s">
        <v>90</v>
      </c>
      <c r="H41" s="7">
        <v>2</v>
      </c>
      <c r="I41" s="9" t="s">
        <v>207</v>
      </c>
      <c r="J41" s="9">
        <v>2</v>
      </c>
      <c r="K41" s="9" t="s">
        <v>88</v>
      </c>
      <c r="L41" s="9">
        <v>10</v>
      </c>
      <c r="M41" s="9">
        <v>1</v>
      </c>
      <c r="N41" s="3"/>
      <c r="O41" s="7"/>
      <c r="P41" s="7"/>
      <c r="Q41" s="7"/>
      <c r="R41" s="7"/>
      <c r="S41" s="7">
        <v>0</v>
      </c>
      <c r="T41" s="9">
        <f>MROUND(ROUND(T40*5.4,0)*(100+10%*P41)%,30)</f>
        <v>54000</v>
      </c>
      <c r="U41" s="10"/>
      <c r="V41" s="10"/>
      <c r="W41" s="1">
        <v>0</v>
      </c>
      <c r="X41" s="7">
        <f>MROUND(ROUND(X40*5.4,0)*(100+10%*S42)%,30)</f>
        <v>81000</v>
      </c>
      <c r="Y41" s="7"/>
      <c r="Z41" s="7">
        <v>0</v>
      </c>
      <c r="AA41" s="10"/>
      <c r="AB41" s="7" t="s">
        <v>208</v>
      </c>
      <c r="AC41" s="7"/>
    </row>
    <row r="42" spans="1:29">
      <c r="A42" s="1">
        <v>10010008</v>
      </c>
      <c r="B42" s="8" t="s">
        <v>107</v>
      </c>
      <c r="C42" s="19" t="s">
        <v>469</v>
      </c>
      <c r="D42" s="1">
        <v>1</v>
      </c>
      <c r="E42" s="2">
        <v>1</v>
      </c>
      <c r="F42" s="7">
        <v>0</v>
      </c>
      <c r="G42" s="7" t="s">
        <v>90</v>
      </c>
      <c r="H42" s="7">
        <v>3</v>
      </c>
      <c r="I42" s="9" t="s">
        <v>108</v>
      </c>
      <c r="J42" s="9">
        <v>3</v>
      </c>
      <c r="K42" s="9"/>
      <c r="L42" s="9">
        <v>0</v>
      </c>
      <c r="M42" s="9">
        <v>1</v>
      </c>
      <c r="N42" s="3"/>
      <c r="O42" s="7"/>
      <c r="P42" s="7"/>
      <c r="Q42" s="7"/>
      <c r="R42" s="7"/>
      <c r="S42" s="7">
        <v>0</v>
      </c>
      <c r="T42" s="9">
        <v>0</v>
      </c>
      <c r="U42" s="10"/>
      <c r="V42" s="10" t="s">
        <v>109</v>
      </c>
      <c r="W42" s="10">
        <v>3600</v>
      </c>
      <c r="X42" s="7">
        <v>0</v>
      </c>
      <c r="Y42" s="7"/>
      <c r="Z42" s="7">
        <v>0</v>
      </c>
      <c r="AA42" s="10"/>
      <c r="AB42" s="7" t="s">
        <v>110</v>
      </c>
      <c r="AC42" s="7"/>
    </row>
    <row r="43" spans="1:29">
      <c r="A43" s="1">
        <v>10010008</v>
      </c>
      <c r="B43" s="8" t="s">
        <v>111</v>
      </c>
      <c r="C43" s="19" t="s">
        <v>469</v>
      </c>
      <c r="D43" s="1">
        <v>2</v>
      </c>
      <c r="E43" s="2">
        <v>1</v>
      </c>
      <c r="F43" s="7">
        <v>5</v>
      </c>
      <c r="G43" s="7" t="s">
        <v>59</v>
      </c>
      <c r="H43" s="7">
        <v>3</v>
      </c>
      <c r="I43" s="9" t="s">
        <v>108</v>
      </c>
      <c r="J43" s="9">
        <v>3</v>
      </c>
      <c r="K43" s="9" t="s">
        <v>112</v>
      </c>
      <c r="L43" s="9">
        <v>1</v>
      </c>
      <c r="M43" s="9">
        <v>1</v>
      </c>
      <c r="N43" s="3"/>
      <c r="O43" s="7"/>
      <c r="P43" s="7"/>
      <c r="Q43" s="7"/>
      <c r="R43" s="7"/>
      <c r="S43" s="7">
        <v>0</v>
      </c>
      <c r="T43" s="9">
        <v>650</v>
      </c>
      <c r="U43" s="10"/>
      <c r="V43" s="10" t="s">
        <v>113</v>
      </c>
      <c r="W43" s="10">
        <v>3600</v>
      </c>
      <c r="X43" s="7">
        <v>1800</v>
      </c>
      <c r="Y43" s="7"/>
      <c r="Z43" s="7">
        <v>0</v>
      </c>
      <c r="AA43" s="10"/>
      <c r="AB43" s="7" t="s">
        <v>110</v>
      </c>
      <c r="AC43" s="7"/>
    </row>
    <row r="44" spans="1:29">
      <c r="A44" s="1">
        <v>10010008</v>
      </c>
      <c r="B44" s="8" t="s">
        <v>114</v>
      </c>
      <c r="C44" s="19" t="s">
        <v>469</v>
      </c>
      <c r="D44" s="1">
        <v>3</v>
      </c>
      <c r="E44" s="2">
        <v>1</v>
      </c>
      <c r="F44" s="7">
        <v>7</v>
      </c>
      <c r="G44" s="7" t="s">
        <v>59</v>
      </c>
      <c r="H44" s="7">
        <v>3</v>
      </c>
      <c r="I44" s="9" t="s">
        <v>108</v>
      </c>
      <c r="J44" s="9">
        <v>3</v>
      </c>
      <c r="K44" s="9" t="s">
        <v>115</v>
      </c>
      <c r="L44" s="9">
        <v>3</v>
      </c>
      <c r="M44" s="9">
        <v>1</v>
      </c>
      <c r="N44" s="3"/>
      <c r="O44" s="7"/>
      <c r="P44" s="7"/>
      <c r="Q44" s="7"/>
      <c r="R44" s="7"/>
      <c r="S44" s="7">
        <v>0</v>
      </c>
      <c r="T44" s="9">
        <f>MROUND(ROUND(T43*1.95,0)*(100+10%*P44)%,30)</f>
        <v>1260</v>
      </c>
      <c r="U44" s="10" t="s">
        <v>113</v>
      </c>
      <c r="V44" s="10" t="s">
        <v>113</v>
      </c>
      <c r="W44" s="10">
        <v>3600</v>
      </c>
      <c r="X44" s="7">
        <f t="shared" ref="X44:X51" si="8">MROUND(ROUND(X43*1.95,0)*(100+10%*S45)%,30)</f>
        <v>3510</v>
      </c>
      <c r="Y44" s="7"/>
      <c r="Z44" s="7">
        <v>0</v>
      </c>
      <c r="AA44" s="10"/>
      <c r="AB44" s="7" t="s">
        <v>110</v>
      </c>
      <c r="AC44" s="7"/>
    </row>
    <row r="45" spans="1:29">
      <c r="A45" s="1">
        <v>10010008</v>
      </c>
      <c r="B45" s="8" t="s">
        <v>116</v>
      </c>
      <c r="C45" s="19" t="s">
        <v>469</v>
      </c>
      <c r="D45" s="1">
        <v>4</v>
      </c>
      <c r="E45" s="2">
        <v>1</v>
      </c>
      <c r="F45" s="7">
        <v>10</v>
      </c>
      <c r="G45" s="7" t="s">
        <v>59</v>
      </c>
      <c r="H45" s="7">
        <v>3</v>
      </c>
      <c r="I45" s="9" t="s">
        <v>108</v>
      </c>
      <c r="J45" s="9">
        <v>3</v>
      </c>
      <c r="K45" s="9" t="s">
        <v>82</v>
      </c>
      <c r="L45" s="9">
        <v>4</v>
      </c>
      <c r="M45" s="9">
        <v>1</v>
      </c>
      <c r="N45" s="3"/>
      <c r="O45" s="7"/>
      <c r="P45" s="7"/>
      <c r="Q45" s="7"/>
      <c r="R45" s="7"/>
      <c r="S45" s="7">
        <v>0</v>
      </c>
      <c r="T45" s="9">
        <f t="shared" ref="T45:T51" si="9">MROUND(ROUND(T44*1.95,0)*(100+10%*P45)%,30)</f>
        <v>2460</v>
      </c>
      <c r="U45" s="11" t="s">
        <v>117</v>
      </c>
      <c r="V45" s="10" t="s">
        <v>118</v>
      </c>
      <c r="W45" s="10">
        <v>3600</v>
      </c>
      <c r="X45" s="7">
        <f t="shared" si="8"/>
        <v>6840</v>
      </c>
      <c r="Y45" s="7"/>
      <c r="Z45" s="7">
        <v>0</v>
      </c>
      <c r="AA45" s="10"/>
      <c r="AB45" s="7" t="s">
        <v>110</v>
      </c>
      <c r="AC45" s="7"/>
    </row>
    <row r="46" spans="1:29">
      <c r="A46" s="1">
        <v>10010008</v>
      </c>
      <c r="B46" s="8" t="s">
        <v>119</v>
      </c>
      <c r="C46" s="19" t="s">
        <v>469</v>
      </c>
      <c r="D46" s="1">
        <v>5</v>
      </c>
      <c r="E46" s="2">
        <v>1</v>
      </c>
      <c r="F46" s="7">
        <v>13</v>
      </c>
      <c r="G46" s="7" t="s">
        <v>59</v>
      </c>
      <c r="H46" s="7">
        <v>3</v>
      </c>
      <c r="I46" s="9" t="s">
        <v>108</v>
      </c>
      <c r="J46" s="9">
        <v>3</v>
      </c>
      <c r="K46" s="9" t="s">
        <v>103</v>
      </c>
      <c r="L46" s="9">
        <v>6</v>
      </c>
      <c r="M46" s="9">
        <v>1</v>
      </c>
      <c r="N46" s="3"/>
      <c r="O46" s="7"/>
      <c r="P46" s="7"/>
      <c r="Q46" s="7"/>
      <c r="R46" s="7"/>
      <c r="S46" s="7">
        <v>0</v>
      </c>
      <c r="T46" s="9">
        <f t="shared" si="9"/>
        <v>4800</v>
      </c>
      <c r="U46" s="11" t="s">
        <v>120</v>
      </c>
      <c r="V46" s="10" t="s">
        <v>118</v>
      </c>
      <c r="W46" s="10">
        <v>3600</v>
      </c>
      <c r="X46" s="7">
        <f t="shared" si="8"/>
        <v>13350</v>
      </c>
      <c r="Y46" s="7"/>
      <c r="Z46" s="7">
        <v>0</v>
      </c>
      <c r="AA46" s="10"/>
      <c r="AB46" s="7" t="s">
        <v>110</v>
      </c>
      <c r="AC46" s="7"/>
    </row>
    <row r="47" spans="1:29">
      <c r="A47" s="1">
        <v>10010008</v>
      </c>
      <c r="B47" s="8" t="s">
        <v>121</v>
      </c>
      <c r="C47" s="19" t="s">
        <v>469</v>
      </c>
      <c r="D47" s="1">
        <v>6</v>
      </c>
      <c r="E47" s="2">
        <v>1</v>
      </c>
      <c r="F47" s="7">
        <v>15</v>
      </c>
      <c r="G47" s="7" t="s">
        <v>59</v>
      </c>
      <c r="H47" s="7">
        <v>3</v>
      </c>
      <c r="I47" s="9" t="s">
        <v>108</v>
      </c>
      <c r="J47" s="9">
        <v>3</v>
      </c>
      <c r="K47" s="9" t="s">
        <v>122</v>
      </c>
      <c r="L47" s="9">
        <v>7</v>
      </c>
      <c r="M47" s="9">
        <v>1</v>
      </c>
      <c r="N47" s="3"/>
      <c r="O47" s="7"/>
      <c r="P47" s="7"/>
      <c r="Q47" s="7"/>
      <c r="R47" s="7"/>
      <c r="S47" s="7">
        <v>0</v>
      </c>
      <c r="T47" s="9">
        <f t="shared" si="9"/>
        <v>9360</v>
      </c>
      <c r="U47" s="11" t="s">
        <v>123</v>
      </c>
      <c r="V47" s="10" t="s">
        <v>118</v>
      </c>
      <c r="W47" s="10">
        <v>3600</v>
      </c>
      <c r="X47" s="7">
        <f t="shared" si="8"/>
        <v>26040</v>
      </c>
      <c r="Y47" s="7"/>
      <c r="Z47" s="7">
        <v>0</v>
      </c>
      <c r="AA47" s="10"/>
      <c r="AB47" s="7" t="s">
        <v>110</v>
      </c>
      <c r="AC47" s="7"/>
    </row>
    <row r="48" spans="1:29">
      <c r="A48" s="1">
        <v>10010008</v>
      </c>
      <c r="B48" s="8" t="s">
        <v>124</v>
      </c>
      <c r="C48" s="19" t="s">
        <v>469</v>
      </c>
      <c r="D48" s="1">
        <v>7</v>
      </c>
      <c r="E48" s="2">
        <v>1</v>
      </c>
      <c r="F48" s="7">
        <v>18</v>
      </c>
      <c r="G48" s="7" t="s">
        <v>59</v>
      </c>
      <c r="H48" s="7">
        <v>3</v>
      </c>
      <c r="I48" s="9" t="s">
        <v>108</v>
      </c>
      <c r="J48" s="9">
        <v>3</v>
      </c>
      <c r="K48" s="9" t="s">
        <v>86</v>
      </c>
      <c r="L48" s="9">
        <v>8</v>
      </c>
      <c r="M48" s="9">
        <v>1</v>
      </c>
      <c r="N48" s="3"/>
      <c r="O48" s="7"/>
      <c r="P48" s="7"/>
      <c r="Q48" s="7"/>
      <c r="R48" s="7"/>
      <c r="S48" s="7">
        <v>0</v>
      </c>
      <c r="T48" s="9">
        <f t="shared" si="9"/>
        <v>18240</v>
      </c>
      <c r="U48" s="11" t="s">
        <v>125</v>
      </c>
      <c r="V48" s="10" t="s">
        <v>117</v>
      </c>
      <c r="W48" s="10">
        <v>3600</v>
      </c>
      <c r="X48" s="7">
        <f t="shared" si="8"/>
        <v>50790</v>
      </c>
      <c r="Y48" s="7"/>
      <c r="Z48" s="7">
        <v>0</v>
      </c>
      <c r="AA48" s="10"/>
      <c r="AB48" s="7" t="s">
        <v>110</v>
      </c>
      <c r="AC48" s="7"/>
    </row>
    <row r="49" spans="1:29">
      <c r="A49" s="1">
        <v>10010008</v>
      </c>
      <c r="B49" s="8" t="s">
        <v>126</v>
      </c>
      <c r="C49" s="19" t="s">
        <v>469</v>
      </c>
      <c r="D49" s="1">
        <v>8</v>
      </c>
      <c r="E49" s="2">
        <v>1</v>
      </c>
      <c r="F49" s="7">
        <v>22</v>
      </c>
      <c r="G49" s="7" t="s">
        <v>59</v>
      </c>
      <c r="H49" s="7">
        <v>3</v>
      </c>
      <c r="I49" s="9" t="s">
        <v>108</v>
      </c>
      <c r="J49" s="9">
        <v>3</v>
      </c>
      <c r="K49" s="9" t="s">
        <v>127</v>
      </c>
      <c r="L49" s="9">
        <v>9</v>
      </c>
      <c r="M49" s="9">
        <v>1</v>
      </c>
      <c r="N49" s="3"/>
      <c r="O49" s="7"/>
      <c r="P49" s="7"/>
      <c r="Q49" s="7"/>
      <c r="R49" s="7"/>
      <c r="S49" s="7">
        <v>0</v>
      </c>
      <c r="T49" s="9">
        <f t="shared" si="9"/>
        <v>35580</v>
      </c>
      <c r="U49" s="11" t="s">
        <v>128</v>
      </c>
      <c r="V49" s="10" t="s">
        <v>117</v>
      </c>
      <c r="W49" s="10">
        <v>3600</v>
      </c>
      <c r="X49" s="7">
        <f t="shared" si="8"/>
        <v>99030</v>
      </c>
      <c r="Y49" s="7"/>
      <c r="Z49" s="7">
        <v>0</v>
      </c>
      <c r="AA49" s="10"/>
      <c r="AB49" s="7" t="s">
        <v>110</v>
      </c>
      <c r="AC49" s="7"/>
    </row>
    <row r="50" spans="1:29">
      <c r="A50" s="1">
        <v>10010008</v>
      </c>
      <c r="B50" s="8" t="s">
        <v>129</v>
      </c>
      <c r="C50" s="19" t="s">
        <v>469</v>
      </c>
      <c r="D50" s="1">
        <v>9</v>
      </c>
      <c r="E50" s="2">
        <v>1</v>
      </c>
      <c r="F50" s="7">
        <v>25</v>
      </c>
      <c r="G50" s="7" t="s">
        <v>59</v>
      </c>
      <c r="H50" s="7">
        <v>3</v>
      </c>
      <c r="I50" s="9" t="s">
        <v>108</v>
      </c>
      <c r="J50" s="9">
        <v>3</v>
      </c>
      <c r="K50" s="9" t="s">
        <v>88</v>
      </c>
      <c r="L50" s="9">
        <v>10</v>
      </c>
      <c r="M50" s="9">
        <v>1</v>
      </c>
      <c r="N50" s="3"/>
      <c r="O50" s="7"/>
      <c r="P50" s="7"/>
      <c r="Q50" s="7"/>
      <c r="R50" s="7"/>
      <c r="S50" s="7">
        <v>0</v>
      </c>
      <c r="T50" s="9">
        <f t="shared" si="9"/>
        <v>69390</v>
      </c>
      <c r="U50" s="11" t="s">
        <v>130</v>
      </c>
      <c r="V50" s="10" t="s">
        <v>117</v>
      </c>
      <c r="W50" s="10">
        <v>3600</v>
      </c>
      <c r="X50" s="7">
        <f t="shared" si="8"/>
        <v>193110</v>
      </c>
      <c r="Y50" s="7"/>
      <c r="Z50" s="7">
        <v>0</v>
      </c>
      <c r="AA50" s="10"/>
      <c r="AB50" s="7" t="s">
        <v>110</v>
      </c>
      <c r="AC50" s="7"/>
    </row>
    <row r="51" spans="1:29">
      <c r="A51" s="1">
        <v>10010008</v>
      </c>
      <c r="B51" s="8" t="s">
        <v>131</v>
      </c>
      <c r="C51" s="19" t="s">
        <v>469</v>
      </c>
      <c r="D51" s="1">
        <v>10</v>
      </c>
      <c r="E51" s="2">
        <v>1</v>
      </c>
      <c r="F51" s="7">
        <v>30</v>
      </c>
      <c r="G51" s="7" t="s">
        <v>59</v>
      </c>
      <c r="H51" s="7">
        <v>3</v>
      </c>
      <c r="I51" s="9" t="s">
        <v>108</v>
      </c>
      <c r="J51" s="9">
        <v>3</v>
      </c>
      <c r="K51" s="9" t="s">
        <v>132</v>
      </c>
      <c r="L51" s="9">
        <v>12</v>
      </c>
      <c r="M51" s="9">
        <v>1</v>
      </c>
      <c r="N51" s="3"/>
      <c r="O51" s="7"/>
      <c r="P51" s="7"/>
      <c r="Q51" s="7"/>
      <c r="R51" s="7"/>
      <c r="S51" s="7">
        <v>0</v>
      </c>
      <c r="T51" s="9">
        <f t="shared" si="9"/>
        <v>135300</v>
      </c>
      <c r="U51" s="10"/>
      <c r="V51" s="10" t="s">
        <v>120</v>
      </c>
      <c r="W51" s="10">
        <v>3600</v>
      </c>
      <c r="X51" s="7">
        <f t="shared" si="8"/>
        <v>376560</v>
      </c>
      <c r="Y51" s="7"/>
      <c r="Z51" s="7">
        <v>0</v>
      </c>
      <c r="AA51" s="10"/>
      <c r="AB51" s="7" t="s">
        <v>110</v>
      </c>
      <c r="AC51" s="7"/>
    </row>
    <row r="52" spans="1:29">
      <c r="A52" s="1">
        <v>10010009</v>
      </c>
      <c r="B52" s="8" t="s">
        <v>211</v>
      </c>
      <c r="C52" s="8" t="s">
        <v>470</v>
      </c>
      <c r="D52" s="1">
        <v>1</v>
      </c>
      <c r="E52" s="2">
        <v>1</v>
      </c>
      <c r="F52" s="7">
        <v>5</v>
      </c>
      <c r="G52" s="7" t="s">
        <v>90</v>
      </c>
      <c r="H52" s="7">
        <v>3</v>
      </c>
      <c r="I52" s="9" t="s">
        <v>212</v>
      </c>
      <c r="J52" s="9">
        <v>3</v>
      </c>
      <c r="K52" s="9" t="s">
        <v>112</v>
      </c>
      <c r="L52" s="9">
        <v>1</v>
      </c>
      <c r="M52" s="9">
        <v>1</v>
      </c>
      <c r="N52" s="3"/>
      <c r="O52" s="7"/>
      <c r="P52" s="7"/>
      <c r="Q52" s="7"/>
      <c r="R52" s="7"/>
      <c r="S52" s="7">
        <v>0</v>
      </c>
      <c r="T52" s="9">
        <v>600</v>
      </c>
      <c r="U52" s="10"/>
      <c r="V52" s="10" t="s">
        <v>213</v>
      </c>
      <c r="W52" s="10">
        <v>3600</v>
      </c>
      <c r="X52" s="7">
        <v>1200</v>
      </c>
      <c r="Y52" s="7"/>
      <c r="Z52" s="7">
        <v>0</v>
      </c>
      <c r="AA52" s="10"/>
      <c r="AB52" s="7" t="s">
        <v>214</v>
      </c>
      <c r="AC52" s="7"/>
    </row>
    <row r="53" spans="1:29">
      <c r="A53" s="1">
        <v>10010009</v>
      </c>
      <c r="B53" s="8" t="s">
        <v>215</v>
      </c>
      <c r="C53" s="8" t="s">
        <v>470</v>
      </c>
      <c r="D53" s="1">
        <v>2</v>
      </c>
      <c r="E53" s="2">
        <v>1</v>
      </c>
      <c r="F53" s="7">
        <v>10</v>
      </c>
      <c r="G53" s="7" t="s">
        <v>90</v>
      </c>
      <c r="H53" s="7">
        <v>3</v>
      </c>
      <c r="I53" s="9" t="s">
        <v>212</v>
      </c>
      <c r="J53" s="9">
        <v>3</v>
      </c>
      <c r="K53" s="9" t="s">
        <v>82</v>
      </c>
      <c r="L53" s="9">
        <v>4</v>
      </c>
      <c r="M53" s="9">
        <v>1</v>
      </c>
      <c r="N53" s="3"/>
      <c r="O53" s="7"/>
      <c r="P53" s="7"/>
      <c r="Q53" s="7"/>
      <c r="R53" s="7"/>
      <c r="S53" s="7">
        <v>0</v>
      </c>
      <c r="T53" s="9">
        <v>3500</v>
      </c>
      <c r="U53" s="10" t="s">
        <v>216</v>
      </c>
      <c r="V53" s="10" t="s">
        <v>216</v>
      </c>
      <c r="W53" s="10">
        <v>3600</v>
      </c>
      <c r="X53" s="7">
        <v>3900</v>
      </c>
      <c r="Y53" s="7"/>
      <c r="Z53" s="7">
        <v>0</v>
      </c>
      <c r="AA53" s="10"/>
      <c r="AB53" s="7" t="s">
        <v>214</v>
      </c>
      <c r="AC53" s="7"/>
    </row>
    <row r="54" spans="1:29">
      <c r="A54" s="1">
        <v>10010009</v>
      </c>
      <c r="B54" s="8" t="s">
        <v>217</v>
      </c>
      <c r="C54" s="8" t="s">
        <v>470</v>
      </c>
      <c r="D54" s="1">
        <v>3</v>
      </c>
      <c r="E54" s="2">
        <v>1</v>
      </c>
      <c r="F54" s="7">
        <v>15</v>
      </c>
      <c r="G54" s="7" t="s">
        <v>90</v>
      </c>
      <c r="H54" s="7">
        <v>3</v>
      </c>
      <c r="I54" s="9" t="s">
        <v>212</v>
      </c>
      <c r="J54" s="9">
        <v>3</v>
      </c>
      <c r="K54" s="9" t="s">
        <v>84</v>
      </c>
      <c r="L54" s="9">
        <v>5</v>
      </c>
      <c r="M54" s="9">
        <v>1</v>
      </c>
      <c r="N54" s="3"/>
      <c r="O54" s="7"/>
      <c r="P54" s="7"/>
      <c r="Q54" s="7"/>
      <c r="R54" s="7"/>
      <c r="S54" s="7">
        <v>0</v>
      </c>
      <c r="T54" s="9">
        <f>MROUND(ROUND(T53*2.5,0)*(100+10%*P54)%,30)</f>
        <v>8760</v>
      </c>
      <c r="U54" s="10" t="s">
        <v>218</v>
      </c>
      <c r="V54" s="10" t="s">
        <v>219</v>
      </c>
      <c r="W54" s="10">
        <v>3600</v>
      </c>
      <c r="X54" s="7">
        <f>MROUND(ROUND(X53*2.5,0)*(100+10%*S55)%,30)</f>
        <v>9750</v>
      </c>
      <c r="Y54" s="7"/>
      <c r="Z54" s="7">
        <v>0</v>
      </c>
      <c r="AA54" s="10"/>
      <c r="AB54" s="7" t="s">
        <v>214</v>
      </c>
      <c r="AC54" s="7"/>
    </row>
    <row r="55" spans="1:29">
      <c r="A55" s="1">
        <v>10010009</v>
      </c>
      <c r="B55" s="8" t="s">
        <v>220</v>
      </c>
      <c r="C55" s="8" t="s">
        <v>470</v>
      </c>
      <c r="D55" s="1">
        <v>4</v>
      </c>
      <c r="E55" s="2">
        <v>1</v>
      </c>
      <c r="F55" s="7">
        <v>20</v>
      </c>
      <c r="G55" s="7" t="s">
        <v>90</v>
      </c>
      <c r="H55" s="7">
        <v>3</v>
      </c>
      <c r="I55" s="9" t="s">
        <v>212</v>
      </c>
      <c r="J55" s="9">
        <v>3</v>
      </c>
      <c r="K55" s="9" t="s">
        <v>86</v>
      </c>
      <c r="L55" s="9">
        <v>8</v>
      </c>
      <c r="M55" s="9">
        <v>1</v>
      </c>
      <c r="N55" s="3"/>
      <c r="O55" s="7"/>
      <c r="P55" s="7"/>
      <c r="Q55" s="7"/>
      <c r="R55" s="7"/>
      <c r="S55" s="7">
        <v>0</v>
      </c>
      <c r="T55" s="9">
        <f t="shared" ref="T55:T56" si="10">MROUND(ROUND(T54*2.5,0)*(100+10%*P55)%,30)</f>
        <v>21900</v>
      </c>
      <c r="U55" s="10" t="s">
        <v>221</v>
      </c>
      <c r="V55" s="10" t="s">
        <v>219</v>
      </c>
      <c r="W55" s="10">
        <v>3600</v>
      </c>
      <c r="X55" s="7">
        <f>MROUND(ROUND(X54*2.5,0)*(100+10%*S56)%,30)</f>
        <v>24390</v>
      </c>
      <c r="Y55" s="7"/>
      <c r="Z55" s="7">
        <v>0</v>
      </c>
      <c r="AA55" s="10"/>
      <c r="AB55" s="7" t="s">
        <v>214</v>
      </c>
      <c r="AC55" s="7"/>
    </row>
    <row r="56" spans="1:29">
      <c r="A56" s="1">
        <v>10010009</v>
      </c>
      <c r="B56" s="8" t="s">
        <v>222</v>
      </c>
      <c r="C56" s="8" t="s">
        <v>470</v>
      </c>
      <c r="D56" s="1">
        <v>5</v>
      </c>
      <c r="E56" s="2">
        <v>1</v>
      </c>
      <c r="F56" s="7">
        <v>25</v>
      </c>
      <c r="G56" s="7" t="s">
        <v>90</v>
      </c>
      <c r="H56" s="7">
        <v>3</v>
      </c>
      <c r="I56" s="9" t="s">
        <v>212</v>
      </c>
      <c r="J56" s="9">
        <v>3</v>
      </c>
      <c r="K56" s="9" t="s">
        <v>106</v>
      </c>
      <c r="L56" s="9">
        <v>11</v>
      </c>
      <c r="M56" s="9">
        <v>1</v>
      </c>
      <c r="N56" s="3"/>
      <c r="O56" s="7"/>
      <c r="P56" s="7"/>
      <c r="Q56" s="7"/>
      <c r="R56" s="7"/>
      <c r="S56" s="7">
        <v>0</v>
      </c>
      <c r="T56" s="9">
        <f t="shared" si="10"/>
        <v>54750</v>
      </c>
      <c r="U56" s="10" t="s">
        <v>223</v>
      </c>
      <c r="V56" s="10" t="s">
        <v>218</v>
      </c>
      <c r="W56" s="10">
        <v>3600</v>
      </c>
      <c r="X56" s="7">
        <f>MROUND(ROUND(X55*2.5,0)*(100+10%*S57)%,30)</f>
        <v>60990</v>
      </c>
      <c r="Y56" s="7"/>
      <c r="Z56" s="7">
        <v>0</v>
      </c>
      <c r="AA56" s="10"/>
      <c r="AB56" s="7" t="s">
        <v>214</v>
      </c>
      <c r="AC56" s="7"/>
    </row>
    <row r="57" spans="1:29">
      <c r="A57" s="1">
        <v>10010010</v>
      </c>
      <c r="B57" s="8" t="s">
        <v>224</v>
      </c>
      <c r="C57" s="19" t="s">
        <v>471</v>
      </c>
      <c r="D57" s="1">
        <v>1</v>
      </c>
      <c r="E57" s="2">
        <v>1</v>
      </c>
      <c r="F57" s="7">
        <v>5</v>
      </c>
      <c r="G57" s="7" t="s">
        <v>90</v>
      </c>
      <c r="H57" s="7">
        <v>2</v>
      </c>
      <c r="I57" s="9" t="s">
        <v>225</v>
      </c>
      <c r="J57" s="9">
        <v>3</v>
      </c>
      <c r="K57" s="9"/>
      <c r="L57" s="9">
        <v>0</v>
      </c>
      <c r="M57" s="9">
        <v>0</v>
      </c>
      <c r="N57" s="3"/>
      <c r="O57" s="7"/>
      <c r="P57" s="7"/>
      <c r="Q57" s="7"/>
      <c r="R57" s="7"/>
      <c r="S57" s="7">
        <v>0</v>
      </c>
      <c r="T57" s="9">
        <v>0</v>
      </c>
      <c r="U57" s="10"/>
      <c r="V57" s="10"/>
      <c r="W57" s="10">
        <v>0</v>
      </c>
      <c r="X57" s="7">
        <v>0</v>
      </c>
      <c r="Y57" s="7"/>
      <c r="Z57" s="7">
        <v>0</v>
      </c>
      <c r="AA57" s="10"/>
      <c r="AB57" s="7" t="s">
        <v>226</v>
      </c>
      <c r="AC57" s="7"/>
    </row>
    <row r="58" spans="1:29">
      <c r="A58" s="1">
        <v>10010010</v>
      </c>
      <c r="B58" s="8" t="s">
        <v>227</v>
      </c>
      <c r="C58" s="19" t="s">
        <v>471</v>
      </c>
      <c r="D58" s="1">
        <v>2</v>
      </c>
      <c r="E58" s="2">
        <v>1</v>
      </c>
      <c r="F58" s="7">
        <v>10</v>
      </c>
      <c r="G58" s="7" t="s">
        <v>90</v>
      </c>
      <c r="H58" s="7">
        <v>2</v>
      </c>
      <c r="I58" s="9" t="s">
        <v>225</v>
      </c>
      <c r="J58" s="9">
        <v>3</v>
      </c>
      <c r="K58" s="9" t="s">
        <v>112</v>
      </c>
      <c r="L58" s="9">
        <v>1</v>
      </c>
      <c r="M58" s="9">
        <v>0</v>
      </c>
      <c r="N58" s="3"/>
      <c r="O58" s="7"/>
      <c r="P58" s="7"/>
      <c r="Q58" s="7"/>
      <c r="R58" s="7"/>
      <c r="S58" s="7">
        <v>0</v>
      </c>
      <c r="T58" s="9">
        <v>900</v>
      </c>
      <c r="U58" s="10"/>
      <c r="V58" s="10"/>
      <c r="W58" s="10">
        <v>0</v>
      </c>
      <c r="X58" s="7">
        <v>1800</v>
      </c>
      <c r="Y58" s="7"/>
      <c r="Z58" s="7">
        <v>0</v>
      </c>
      <c r="AA58" s="10"/>
      <c r="AB58" s="7" t="s">
        <v>226</v>
      </c>
      <c r="AC58" s="7"/>
    </row>
    <row r="59" spans="1:29">
      <c r="A59" s="1">
        <v>10010010</v>
      </c>
      <c r="B59" s="8" t="s">
        <v>228</v>
      </c>
      <c r="C59" s="19" t="s">
        <v>471</v>
      </c>
      <c r="D59" s="1">
        <v>3</v>
      </c>
      <c r="E59" s="2">
        <v>1</v>
      </c>
      <c r="F59" s="7">
        <v>15</v>
      </c>
      <c r="G59" s="7" t="s">
        <v>90</v>
      </c>
      <c r="H59" s="7">
        <v>2</v>
      </c>
      <c r="I59" s="9" t="s">
        <v>225</v>
      </c>
      <c r="J59" s="9">
        <v>3</v>
      </c>
      <c r="K59" s="9" t="s">
        <v>115</v>
      </c>
      <c r="L59" s="9">
        <v>3</v>
      </c>
      <c r="M59" s="9">
        <v>0</v>
      </c>
      <c r="N59" s="3"/>
      <c r="O59" s="7"/>
      <c r="P59" s="7"/>
      <c r="Q59" s="7"/>
      <c r="R59" s="7"/>
      <c r="S59" s="7">
        <v>0</v>
      </c>
      <c r="T59" s="9">
        <f>MROUND(ROUND(T58*2.5,0)*(100+10%*P59)%,30)</f>
        <v>2250</v>
      </c>
      <c r="U59" s="10"/>
      <c r="V59" s="10"/>
      <c r="W59" s="10">
        <v>0</v>
      </c>
      <c r="X59" s="7">
        <v>15000</v>
      </c>
      <c r="Y59" s="7"/>
      <c r="Z59" s="7">
        <v>0</v>
      </c>
      <c r="AA59" s="10"/>
      <c r="AB59" s="7" t="s">
        <v>226</v>
      </c>
      <c r="AC59" s="7"/>
    </row>
    <row r="60" spans="1:29">
      <c r="A60" s="1">
        <v>10010010</v>
      </c>
      <c r="B60" s="8" t="s">
        <v>229</v>
      </c>
      <c r="C60" s="19" t="s">
        <v>471</v>
      </c>
      <c r="D60" s="1">
        <v>4</v>
      </c>
      <c r="E60" s="2">
        <v>1</v>
      </c>
      <c r="F60" s="7">
        <v>20</v>
      </c>
      <c r="G60" s="7" t="s">
        <v>90</v>
      </c>
      <c r="H60" s="7">
        <v>2</v>
      </c>
      <c r="I60" s="9" t="s">
        <v>225</v>
      </c>
      <c r="J60" s="9">
        <v>3</v>
      </c>
      <c r="K60" s="9" t="s">
        <v>84</v>
      </c>
      <c r="L60" s="9">
        <v>5</v>
      </c>
      <c r="M60" s="9">
        <v>0</v>
      </c>
      <c r="N60" s="3"/>
      <c r="O60" s="7"/>
      <c r="P60" s="7"/>
      <c r="Q60" s="7"/>
      <c r="R60" s="7"/>
      <c r="S60" s="7">
        <v>0</v>
      </c>
      <c r="T60" s="9">
        <f t="shared" ref="T60:T61" si="11">MROUND(ROUND(T59*2.5,0)*(100+10%*P60)%,30)</f>
        <v>5640</v>
      </c>
      <c r="U60" s="10"/>
      <c r="V60" s="10"/>
      <c r="W60" s="10">
        <v>0</v>
      </c>
      <c r="X60" s="7">
        <f>MROUND(ROUND(X59*2.5,0)*(100+10%*S60)%,30)</f>
        <v>37500</v>
      </c>
      <c r="Y60" s="7"/>
      <c r="Z60" s="7">
        <v>0</v>
      </c>
      <c r="AA60" s="10"/>
      <c r="AB60" s="7" t="s">
        <v>226</v>
      </c>
      <c r="AC60" s="7"/>
    </row>
    <row r="61" spans="1:29">
      <c r="A61" s="1">
        <v>10010010</v>
      </c>
      <c r="B61" s="8" t="s">
        <v>230</v>
      </c>
      <c r="C61" s="19" t="s">
        <v>471</v>
      </c>
      <c r="D61" s="1">
        <v>5</v>
      </c>
      <c r="E61" s="2">
        <v>1</v>
      </c>
      <c r="F61" s="7">
        <v>25</v>
      </c>
      <c r="G61" s="7" t="s">
        <v>90</v>
      </c>
      <c r="H61" s="7">
        <v>2</v>
      </c>
      <c r="I61" s="9" t="s">
        <v>225</v>
      </c>
      <c r="J61" s="9">
        <v>3</v>
      </c>
      <c r="K61" s="9" t="s">
        <v>122</v>
      </c>
      <c r="L61" s="9">
        <v>7</v>
      </c>
      <c r="M61" s="9">
        <v>0</v>
      </c>
      <c r="N61" s="3"/>
      <c r="O61" s="7"/>
      <c r="P61" s="7"/>
      <c r="Q61" s="7"/>
      <c r="R61" s="7"/>
      <c r="S61" s="7">
        <v>0</v>
      </c>
      <c r="T61" s="9">
        <f t="shared" si="11"/>
        <v>14100</v>
      </c>
      <c r="U61" s="10"/>
      <c r="V61" s="10"/>
      <c r="W61" s="10">
        <v>0</v>
      </c>
      <c r="X61" s="7">
        <f>MROUND(ROUND(X60*2.5,0)*(100+10%*S61)%,30)</f>
        <v>93750</v>
      </c>
      <c r="Y61" s="7"/>
      <c r="Z61" s="7">
        <v>0</v>
      </c>
      <c r="AA61" s="10"/>
      <c r="AB61" s="7" t="s">
        <v>226</v>
      </c>
      <c r="AC61" s="7"/>
    </row>
    <row r="62" spans="1:29">
      <c r="A62" s="1">
        <v>10010011</v>
      </c>
      <c r="B62" s="8" t="s">
        <v>133</v>
      </c>
      <c r="C62" s="8" t="s">
        <v>472</v>
      </c>
      <c r="D62" s="1">
        <v>1</v>
      </c>
      <c r="E62" s="2">
        <v>10</v>
      </c>
      <c r="F62" s="7">
        <v>0</v>
      </c>
      <c r="G62" s="7" t="s">
        <v>77</v>
      </c>
      <c r="H62" s="7">
        <v>5</v>
      </c>
      <c r="I62" s="9" t="s">
        <v>134</v>
      </c>
      <c r="J62" s="9">
        <v>4</v>
      </c>
      <c r="K62" s="9" t="s">
        <v>79</v>
      </c>
      <c r="L62" s="9">
        <v>2</v>
      </c>
      <c r="M62" s="9">
        <v>0</v>
      </c>
      <c r="N62" s="3"/>
      <c r="O62" s="7" t="s">
        <v>135</v>
      </c>
      <c r="P62" s="12">
        <v>0.1</v>
      </c>
      <c r="Q62" s="7"/>
      <c r="R62" s="4" t="s">
        <v>136</v>
      </c>
      <c r="S62" s="7">
        <v>0</v>
      </c>
      <c r="T62" s="9">
        <v>750</v>
      </c>
      <c r="U62" s="10"/>
      <c r="V62" s="10"/>
      <c r="W62" s="10">
        <v>0</v>
      </c>
      <c r="X62" s="7">
        <v>1080</v>
      </c>
      <c r="Y62" s="7"/>
      <c r="Z62" s="7">
        <v>0</v>
      </c>
      <c r="AA62" s="10"/>
      <c r="AB62" s="7" t="s">
        <v>137</v>
      </c>
      <c r="AC62" s="7"/>
    </row>
    <row r="63" spans="1:29">
      <c r="A63" s="1">
        <v>10010012</v>
      </c>
      <c r="B63" s="8" t="s">
        <v>138</v>
      </c>
      <c r="C63" s="19" t="s">
        <v>473</v>
      </c>
      <c r="D63" s="1">
        <v>1</v>
      </c>
      <c r="E63" s="2">
        <v>1</v>
      </c>
      <c r="F63" s="7">
        <v>5</v>
      </c>
      <c r="G63" s="7" t="s">
        <v>139</v>
      </c>
      <c r="H63" s="7">
        <v>2</v>
      </c>
      <c r="I63" s="9" t="s">
        <v>140</v>
      </c>
      <c r="J63" s="9">
        <v>2</v>
      </c>
      <c r="K63" s="9" t="s">
        <v>112</v>
      </c>
      <c r="L63" s="9">
        <v>1</v>
      </c>
      <c r="M63" s="9">
        <v>0</v>
      </c>
      <c r="N63" s="3"/>
      <c r="O63" s="7"/>
      <c r="P63" s="7"/>
      <c r="Q63" s="7"/>
      <c r="R63" s="7"/>
      <c r="S63" s="7">
        <v>0</v>
      </c>
      <c r="T63" s="9">
        <v>400</v>
      </c>
      <c r="U63" s="10"/>
      <c r="V63" s="10"/>
      <c r="W63" s="10">
        <v>0</v>
      </c>
      <c r="X63" s="7">
        <v>300</v>
      </c>
      <c r="Y63" s="7"/>
      <c r="Z63" s="7">
        <v>0</v>
      </c>
      <c r="AA63" s="10"/>
      <c r="AB63" s="7" t="s">
        <v>141</v>
      </c>
      <c r="AC63" s="7"/>
    </row>
    <row r="64" spans="1:29">
      <c r="A64" s="1">
        <v>10010012</v>
      </c>
      <c r="B64" s="8" t="s">
        <v>142</v>
      </c>
      <c r="C64" s="19" t="s">
        <v>473</v>
      </c>
      <c r="D64" s="1">
        <v>2</v>
      </c>
      <c r="E64" s="2">
        <v>1</v>
      </c>
      <c r="F64" s="7">
        <v>10</v>
      </c>
      <c r="G64" s="7" t="s">
        <v>139</v>
      </c>
      <c r="H64" s="7">
        <v>2</v>
      </c>
      <c r="I64" s="9" t="s">
        <v>140</v>
      </c>
      <c r="J64" s="9">
        <v>2</v>
      </c>
      <c r="K64" s="9" t="s">
        <v>115</v>
      </c>
      <c r="L64" s="9">
        <v>3</v>
      </c>
      <c r="M64" s="9">
        <v>0</v>
      </c>
      <c r="N64" s="3"/>
      <c r="O64" s="7"/>
      <c r="P64" s="7"/>
      <c r="Q64" s="7"/>
      <c r="R64" s="7"/>
      <c r="S64" s="7">
        <v>0</v>
      </c>
      <c r="T64" s="9">
        <v>1200</v>
      </c>
      <c r="U64" s="10"/>
      <c r="V64" s="10"/>
      <c r="W64" s="10">
        <v>0</v>
      </c>
      <c r="X64" s="7">
        <v>3000</v>
      </c>
      <c r="Y64" s="7"/>
      <c r="Z64" s="7">
        <v>0</v>
      </c>
      <c r="AA64" s="10"/>
      <c r="AB64" s="7" t="s">
        <v>141</v>
      </c>
      <c r="AC64" s="7"/>
    </row>
    <row r="65" spans="1:29">
      <c r="A65" s="1">
        <v>10010012</v>
      </c>
      <c r="B65" s="8" t="s">
        <v>143</v>
      </c>
      <c r="C65" s="19" t="s">
        <v>473</v>
      </c>
      <c r="D65" s="1">
        <v>3</v>
      </c>
      <c r="E65" s="2">
        <v>1</v>
      </c>
      <c r="F65" s="7">
        <v>15</v>
      </c>
      <c r="G65" s="7" t="s">
        <v>139</v>
      </c>
      <c r="H65" s="7">
        <v>2</v>
      </c>
      <c r="I65" s="9" t="s">
        <v>140</v>
      </c>
      <c r="J65" s="9">
        <v>2</v>
      </c>
      <c r="K65" s="9" t="s">
        <v>84</v>
      </c>
      <c r="L65" s="9">
        <v>5</v>
      </c>
      <c r="M65" s="9">
        <v>0</v>
      </c>
      <c r="N65" s="3"/>
      <c r="O65" s="7"/>
      <c r="P65" s="7"/>
      <c r="Q65" s="7"/>
      <c r="R65" s="7"/>
      <c r="S65" s="7">
        <v>0</v>
      </c>
      <c r="T65" s="9">
        <f>MROUND(ROUND(T64*2.5,0)*(100+10%*P65)%,30)</f>
        <v>3000</v>
      </c>
      <c r="U65" s="10"/>
      <c r="V65" s="10"/>
      <c r="W65" s="10">
        <v>0</v>
      </c>
      <c r="X65" s="7">
        <v>10200</v>
      </c>
      <c r="Y65" s="7"/>
      <c r="Z65" s="7">
        <v>0</v>
      </c>
      <c r="AA65" s="10"/>
      <c r="AB65" s="7" t="s">
        <v>141</v>
      </c>
      <c r="AC65" s="7"/>
    </row>
    <row r="66" spans="1:29">
      <c r="A66" s="1">
        <v>10010012</v>
      </c>
      <c r="B66" s="8" t="s">
        <v>144</v>
      </c>
      <c r="C66" s="19" t="s">
        <v>473</v>
      </c>
      <c r="D66" s="1">
        <v>4</v>
      </c>
      <c r="E66" s="2">
        <v>1</v>
      </c>
      <c r="F66" s="7">
        <v>20</v>
      </c>
      <c r="G66" s="7" t="s">
        <v>139</v>
      </c>
      <c r="H66" s="7">
        <v>2</v>
      </c>
      <c r="I66" s="9" t="s">
        <v>140</v>
      </c>
      <c r="J66" s="9">
        <v>2</v>
      </c>
      <c r="K66" s="9" t="s">
        <v>103</v>
      </c>
      <c r="L66" s="9">
        <v>6</v>
      </c>
      <c r="M66" s="9">
        <v>0</v>
      </c>
      <c r="N66" s="3"/>
      <c r="O66" s="7"/>
      <c r="P66" s="7"/>
      <c r="Q66" s="7"/>
      <c r="R66" s="7"/>
      <c r="S66" s="7">
        <v>0</v>
      </c>
      <c r="T66" s="9">
        <f t="shared" ref="T66:T67" si="12">MROUND(ROUND(T65*2.5,0)*(100+10%*P66)%,30)</f>
        <v>7500</v>
      </c>
      <c r="U66" s="10"/>
      <c r="V66" s="10"/>
      <c r="W66" s="10">
        <v>0</v>
      </c>
      <c r="X66" s="7">
        <f>MROUND(ROUND(X65*2.5,0)*(100+10%*S66)%,30)</f>
        <v>25500</v>
      </c>
      <c r="Y66" s="7"/>
      <c r="Z66" s="7">
        <v>0</v>
      </c>
      <c r="AA66" s="10"/>
      <c r="AB66" s="7" t="s">
        <v>141</v>
      </c>
      <c r="AC66" s="7"/>
    </row>
    <row r="67" spans="1:29">
      <c r="A67" s="1">
        <v>10010012</v>
      </c>
      <c r="B67" s="8" t="s">
        <v>145</v>
      </c>
      <c r="C67" s="19" t="s">
        <v>473</v>
      </c>
      <c r="D67" s="1">
        <v>5</v>
      </c>
      <c r="E67" s="2">
        <v>1</v>
      </c>
      <c r="F67" s="7">
        <v>25</v>
      </c>
      <c r="G67" s="7" t="s">
        <v>139</v>
      </c>
      <c r="H67" s="7">
        <v>2</v>
      </c>
      <c r="I67" s="9" t="s">
        <v>140</v>
      </c>
      <c r="J67" s="9">
        <v>2</v>
      </c>
      <c r="K67" s="9" t="s">
        <v>122</v>
      </c>
      <c r="L67" s="9">
        <v>7</v>
      </c>
      <c r="M67" s="9">
        <v>0</v>
      </c>
      <c r="N67" s="3"/>
      <c r="O67" s="7"/>
      <c r="P67" s="7"/>
      <c r="Q67" s="7"/>
      <c r="R67" s="7"/>
      <c r="S67" s="7">
        <v>0</v>
      </c>
      <c r="T67" s="9">
        <f t="shared" si="12"/>
        <v>18750</v>
      </c>
      <c r="U67" s="10"/>
      <c r="V67" s="10"/>
      <c r="W67" s="10">
        <v>0</v>
      </c>
      <c r="X67" s="7">
        <f>MROUND(ROUND(X66*2.5,0)*(100+10%*S67)%,30)</f>
        <v>63750</v>
      </c>
      <c r="Y67" s="7"/>
      <c r="Z67" s="7">
        <v>0</v>
      </c>
      <c r="AA67" s="10"/>
      <c r="AB67" s="7" t="s">
        <v>141</v>
      </c>
      <c r="AC67" s="7"/>
    </row>
    <row r="68" spans="1:29">
      <c r="A68" s="1">
        <v>10010013</v>
      </c>
      <c r="B68" s="8" t="s">
        <v>232</v>
      </c>
      <c r="C68" s="19" t="s">
        <v>474</v>
      </c>
      <c r="D68" s="1">
        <v>1</v>
      </c>
      <c r="E68" s="2">
        <v>1</v>
      </c>
      <c r="F68" s="7">
        <v>12</v>
      </c>
      <c r="G68" s="7" t="s">
        <v>90</v>
      </c>
      <c r="H68" s="7">
        <v>2</v>
      </c>
      <c r="I68" s="9" t="s">
        <v>233</v>
      </c>
      <c r="J68" s="9">
        <v>2</v>
      </c>
      <c r="K68" s="9" t="s">
        <v>115</v>
      </c>
      <c r="L68" s="9">
        <v>3</v>
      </c>
      <c r="M68" s="9">
        <v>0</v>
      </c>
      <c r="N68" s="3"/>
      <c r="O68" s="7"/>
      <c r="P68" s="7"/>
      <c r="Q68" s="7"/>
      <c r="R68" s="7"/>
      <c r="S68" s="7">
        <v>0</v>
      </c>
      <c r="T68" s="9">
        <v>1100</v>
      </c>
      <c r="U68" s="10"/>
      <c r="V68" s="10"/>
      <c r="W68" s="10">
        <v>0</v>
      </c>
      <c r="X68" s="7">
        <v>600</v>
      </c>
      <c r="Y68" s="7"/>
      <c r="Z68" s="7">
        <v>0</v>
      </c>
      <c r="AA68" s="10"/>
      <c r="AB68" s="7" t="s">
        <v>234</v>
      </c>
      <c r="AC68" s="7"/>
    </row>
    <row r="69" spans="1:29">
      <c r="A69" s="1">
        <v>10010013</v>
      </c>
      <c r="B69" s="8" t="s">
        <v>235</v>
      </c>
      <c r="C69" s="19" t="s">
        <v>474</v>
      </c>
      <c r="D69" s="1">
        <v>2</v>
      </c>
      <c r="E69" s="2">
        <v>1</v>
      </c>
      <c r="F69" s="7">
        <v>16</v>
      </c>
      <c r="G69" s="7" t="s">
        <v>90</v>
      </c>
      <c r="H69" s="7">
        <v>2</v>
      </c>
      <c r="I69" s="9" t="s">
        <v>233</v>
      </c>
      <c r="J69" s="9">
        <v>2</v>
      </c>
      <c r="K69" s="9" t="s">
        <v>84</v>
      </c>
      <c r="L69" s="9">
        <v>5</v>
      </c>
      <c r="M69" s="9">
        <v>0</v>
      </c>
      <c r="N69" s="3"/>
      <c r="O69" s="7"/>
      <c r="P69" s="7"/>
      <c r="Q69" s="7"/>
      <c r="R69" s="7"/>
      <c r="S69" s="7">
        <v>0</v>
      </c>
      <c r="T69" s="9">
        <v>3350</v>
      </c>
      <c r="U69" s="10"/>
      <c r="V69" s="10"/>
      <c r="W69" s="10">
        <v>0</v>
      </c>
      <c r="X69" s="7">
        <v>8100</v>
      </c>
      <c r="Y69" s="7"/>
      <c r="Z69" s="7">
        <v>0</v>
      </c>
      <c r="AA69" s="10"/>
      <c r="AB69" s="7" t="s">
        <v>234</v>
      </c>
      <c r="AC69" s="7"/>
    </row>
    <row r="70" spans="1:29">
      <c r="A70" s="1">
        <v>10010013</v>
      </c>
      <c r="B70" s="8" t="s">
        <v>236</v>
      </c>
      <c r="C70" s="19" t="s">
        <v>474</v>
      </c>
      <c r="D70" s="1">
        <v>3</v>
      </c>
      <c r="E70" s="2">
        <v>1</v>
      </c>
      <c r="F70" s="7">
        <v>20</v>
      </c>
      <c r="G70" s="7" t="s">
        <v>90</v>
      </c>
      <c r="H70" s="7">
        <v>2</v>
      </c>
      <c r="I70" s="9" t="s">
        <v>233</v>
      </c>
      <c r="J70" s="9">
        <v>2</v>
      </c>
      <c r="K70" s="9" t="s">
        <v>86</v>
      </c>
      <c r="L70" s="9">
        <v>8</v>
      </c>
      <c r="M70" s="9">
        <v>0</v>
      </c>
      <c r="N70" s="3"/>
      <c r="O70" s="7"/>
      <c r="P70" s="7"/>
      <c r="Q70" s="7"/>
      <c r="R70" s="7"/>
      <c r="S70" s="7">
        <v>0</v>
      </c>
      <c r="T70" s="9">
        <f>MROUND(ROUND(T69*2.5,0)*(100+10%*P70)%,30)</f>
        <v>8370</v>
      </c>
      <c r="U70" s="10"/>
      <c r="V70" s="10"/>
      <c r="W70" s="10">
        <v>0</v>
      </c>
      <c r="X70" s="7">
        <v>13500</v>
      </c>
      <c r="Y70" s="7"/>
      <c r="Z70" s="7">
        <v>0</v>
      </c>
      <c r="AA70" s="10"/>
      <c r="AB70" s="7" t="s">
        <v>234</v>
      </c>
      <c r="AC70" s="7"/>
    </row>
    <row r="71" spans="1:29">
      <c r="A71" s="1">
        <v>10010013</v>
      </c>
      <c r="B71" s="8" t="s">
        <v>237</v>
      </c>
      <c r="C71" s="19" t="s">
        <v>474</v>
      </c>
      <c r="D71" s="1">
        <v>4</v>
      </c>
      <c r="E71" s="2">
        <v>1</v>
      </c>
      <c r="F71" s="7">
        <v>25</v>
      </c>
      <c r="G71" s="7" t="s">
        <v>90</v>
      </c>
      <c r="H71" s="7">
        <v>2</v>
      </c>
      <c r="I71" s="9" t="s">
        <v>233</v>
      </c>
      <c r="J71" s="9">
        <v>2</v>
      </c>
      <c r="K71" s="9" t="s">
        <v>127</v>
      </c>
      <c r="L71" s="9">
        <v>9</v>
      </c>
      <c r="M71" s="9">
        <v>0</v>
      </c>
      <c r="N71" s="3"/>
      <c r="O71" s="7"/>
      <c r="P71" s="7"/>
      <c r="Q71" s="7"/>
      <c r="R71" s="7"/>
      <c r="S71" s="7">
        <v>0</v>
      </c>
      <c r="T71" s="9">
        <f t="shared" ref="T71:T72" si="13">MROUND(ROUND(T70*2.5,0)*(100+10%*P71)%,30)</f>
        <v>20940</v>
      </c>
      <c r="U71" s="10"/>
      <c r="V71" s="10"/>
      <c r="W71" s="10">
        <v>0</v>
      </c>
      <c r="X71" s="7">
        <f>MROUND(ROUND(X70*2.5,0)*(100+10%*S71)%,30)</f>
        <v>33750</v>
      </c>
      <c r="Y71" s="7"/>
      <c r="Z71" s="7">
        <v>0</v>
      </c>
      <c r="AA71" s="10"/>
      <c r="AB71" s="7" t="s">
        <v>234</v>
      </c>
      <c r="AC71" s="7"/>
    </row>
    <row r="72" spans="1:29">
      <c r="A72" s="1">
        <v>10010013</v>
      </c>
      <c r="B72" s="8" t="s">
        <v>238</v>
      </c>
      <c r="C72" s="19" t="s">
        <v>474</v>
      </c>
      <c r="D72" s="1">
        <v>5</v>
      </c>
      <c r="E72" s="2">
        <v>1</v>
      </c>
      <c r="F72" s="7">
        <v>30</v>
      </c>
      <c r="G72" s="7" t="s">
        <v>90</v>
      </c>
      <c r="H72" s="7">
        <v>2</v>
      </c>
      <c r="I72" s="9" t="s">
        <v>233</v>
      </c>
      <c r="J72" s="9">
        <v>2</v>
      </c>
      <c r="K72" s="9" t="s">
        <v>132</v>
      </c>
      <c r="L72" s="9">
        <v>12</v>
      </c>
      <c r="M72" s="9">
        <v>0</v>
      </c>
      <c r="N72" s="3"/>
      <c r="O72" s="7"/>
      <c r="P72" s="7"/>
      <c r="Q72" s="7"/>
      <c r="R72" s="7"/>
      <c r="S72" s="7">
        <v>0</v>
      </c>
      <c r="T72" s="9">
        <f t="shared" si="13"/>
        <v>52350</v>
      </c>
      <c r="U72" s="10"/>
      <c r="V72" s="10"/>
      <c r="W72" s="10">
        <v>0</v>
      </c>
      <c r="X72" s="7">
        <f>MROUND(ROUND(X71*2.5,0)*(100+10%*S72)%,30)</f>
        <v>84390</v>
      </c>
      <c r="Y72" s="7"/>
      <c r="Z72" s="7">
        <v>0</v>
      </c>
      <c r="AA72" s="10"/>
      <c r="AB72" s="7" t="s">
        <v>234</v>
      </c>
      <c r="AC72" s="7"/>
    </row>
    <row r="73" spans="1:29">
      <c r="A73" s="1">
        <v>10010014</v>
      </c>
      <c r="B73" s="8" t="s">
        <v>146</v>
      </c>
      <c r="C73" s="19" t="s">
        <v>475</v>
      </c>
      <c r="D73" s="1">
        <v>1</v>
      </c>
      <c r="E73" s="2">
        <v>1</v>
      </c>
      <c r="F73" s="7">
        <v>5</v>
      </c>
      <c r="G73" s="7" t="s">
        <v>139</v>
      </c>
      <c r="H73" s="7">
        <v>2</v>
      </c>
      <c r="I73" s="9" t="s">
        <v>147</v>
      </c>
      <c r="J73" s="9">
        <v>2</v>
      </c>
      <c r="K73" s="9" t="s">
        <v>79</v>
      </c>
      <c r="L73" s="9">
        <v>2</v>
      </c>
      <c r="M73" s="9">
        <v>1</v>
      </c>
      <c r="N73" s="3"/>
      <c r="O73" s="7"/>
      <c r="P73" s="7"/>
      <c r="Q73" s="7"/>
      <c r="R73" s="7"/>
      <c r="S73" s="7">
        <v>0</v>
      </c>
      <c r="T73" s="9">
        <v>800</v>
      </c>
      <c r="U73" s="10"/>
      <c r="V73" s="10"/>
      <c r="W73" s="10">
        <v>0</v>
      </c>
      <c r="X73" s="7">
        <v>450</v>
      </c>
      <c r="Y73" s="7"/>
      <c r="Z73" s="7">
        <v>0</v>
      </c>
      <c r="AA73" s="10"/>
      <c r="AB73" s="7" t="s">
        <v>148</v>
      </c>
      <c r="AC73" s="7"/>
    </row>
    <row r="74" spans="1:29">
      <c r="A74" s="1">
        <v>10010014</v>
      </c>
      <c r="B74" s="8" t="s">
        <v>149</v>
      </c>
      <c r="C74" s="19" t="s">
        <v>475</v>
      </c>
      <c r="D74" s="1">
        <v>2</v>
      </c>
      <c r="E74" s="2">
        <v>1</v>
      </c>
      <c r="F74" s="7">
        <v>8</v>
      </c>
      <c r="G74" s="7" t="s">
        <v>139</v>
      </c>
      <c r="H74" s="7">
        <v>2</v>
      </c>
      <c r="I74" s="9" t="s">
        <v>147</v>
      </c>
      <c r="J74" s="9">
        <v>2</v>
      </c>
      <c r="K74" s="9" t="s">
        <v>115</v>
      </c>
      <c r="L74" s="9">
        <v>3</v>
      </c>
      <c r="M74" s="9">
        <v>1</v>
      </c>
      <c r="N74" s="3"/>
      <c r="O74" s="7"/>
      <c r="P74" s="7"/>
      <c r="Q74" s="7"/>
      <c r="R74" s="7"/>
      <c r="S74" s="7">
        <v>0</v>
      </c>
      <c r="T74" s="9">
        <v>1250</v>
      </c>
      <c r="U74" s="10"/>
      <c r="V74" s="10"/>
      <c r="W74" s="10">
        <v>0</v>
      </c>
      <c r="X74" s="7">
        <v>1200</v>
      </c>
      <c r="Y74" s="7"/>
      <c r="Z74" s="7">
        <v>0</v>
      </c>
      <c r="AA74" s="10"/>
      <c r="AB74" s="7" t="s">
        <v>148</v>
      </c>
      <c r="AC74" s="7"/>
    </row>
    <row r="75" spans="1:29">
      <c r="A75" s="1">
        <v>10010014</v>
      </c>
      <c r="B75" s="8" t="s">
        <v>150</v>
      </c>
      <c r="C75" s="19" t="s">
        <v>475</v>
      </c>
      <c r="D75" s="1">
        <v>3</v>
      </c>
      <c r="E75" s="2">
        <v>1</v>
      </c>
      <c r="F75" s="7">
        <v>11</v>
      </c>
      <c r="G75" s="7" t="s">
        <v>139</v>
      </c>
      <c r="H75" s="7">
        <v>2</v>
      </c>
      <c r="I75" s="9" t="s">
        <v>147</v>
      </c>
      <c r="J75" s="9">
        <v>2</v>
      </c>
      <c r="K75" s="9" t="s">
        <v>82</v>
      </c>
      <c r="L75" s="9">
        <v>4</v>
      </c>
      <c r="M75" s="9">
        <v>1</v>
      </c>
      <c r="N75" s="3"/>
      <c r="O75" s="7"/>
      <c r="P75" s="7"/>
      <c r="Q75" s="7"/>
      <c r="R75" s="7"/>
      <c r="S75" s="7">
        <v>0</v>
      </c>
      <c r="T75" s="9">
        <f>MROUND(ROUND(T74*2.1,0)*(100+10%*P75)%,30)</f>
        <v>2640</v>
      </c>
      <c r="U75" s="10"/>
      <c r="V75" s="10"/>
      <c r="W75" s="10">
        <v>0</v>
      </c>
      <c r="X75" s="7">
        <v>2100</v>
      </c>
      <c r="Y75" s="7"/>
      <c r="Z75" s="7">
        <v>0</v>
      </c>
      <c r="AA75" s="10"/>
      <c r="AB75" s="7" t="s">
        <v>148</v>
      </c>
      <c r="AC75" s="7"/>
    </row>
    <row r="76" spans="1:29">
      <c r="A76" s="1">
        <v>10010014</v>
      </c>
      <c r="B76" s="8" t="s">
        <v>151</v>
      </c>
      <c r="C76" s="19" t="s">
        <v>475</v>
      </c>
      <c r="D76" s="1">
        <v>4</v>
      </c>
      <c r="E76" s="2">
        <v>1</v>
      </c>
      <c r="F76" s="7">
        <v>15</v>
      </c>
      <c r="G76" s="7" t="s">
        <v>139</v>
      </c>
      <c r="H76" s="7">
        <v>2</v>
      </c>
      <c r="I76" s="9" t="s">
        <v>147</v>
      </c>
      <c r="J76" s="9">
        <v>2</v>
      </c>
      <c r="K76" s="9" t="s">
        <v>103</v>
      </c>
      <c r="L76" s="9">
        <v>6</v>
      </c>
      <c r="M76" s="9">
        <v>1</v>
      </c>
      <c r="N76" s="3"/>
      <c r="O76" s="7"/>
      <c r="P76" s="7"/>
      <c r="Q76" s="7"/>
      <c r="R76" s="7"/>
      <c r="S76" s="7">
        <v>0</v>
      </c>
      <c r="T76" s="9">
        <f>MROUND(ROUND(T75*2.3,0)*(100+10%*P76)%,30)</f>
        <v>6060</v>
      </c>
      <c r="U76" s="10"/>
      <c r="V76" s="10"/>
      <c r="W76" s="10">
        <v>0</v>
      </c>
      <c r="X76" s="7">
        <f>MROUND(ROUND(X75*2.1,0)*(100+10%*S76)%,30)</f>
        <v>4410</v>
      </c>
      <c r="Y76" s="7"/>
      <c r="Z76" s="7">
        <v>0</v>
      </c>
      <c r="AA76" s="10"/>
      <c r="AB76" s="7" t="s">
        <v>148</v>
      </c>
      <c r="AC76" s="7"/>
    </row>
    <row r="77" spans="1:29">
      <c r="A77" s="1">
        <v>10010014</v>
      </c>
      <c r="B77" s="8" t="s">
        <v>152</v>
      </c>
      <c r="C77" s="19" t="s">
        <v>475</v>
      </c>
      <c r="D77" s="1">
        <v>5</v>
      </c>
      <c r="E77" s="2">
        <v>1</v>
      </c>
      <c r="F77" s="7">
        <v>20</v>
      </c>
      <c r="G77" s="7" t="s">
        <v>139</v>
      </c>
      <c r="H77" s="7">
        <v>2</v>
      </c>
      <c r="I77" s="9" t="s">
        <v>147</v>
      </c>
      <c r="J77" s="9">
        <v>2</v>
      </c>
      <c r="K77" s="9" t="s">
        <v>122</v>
      </c>
      <c r="L77" s="9">
        <v>7</v>
      </c>
      <c r="M77" s="9">
        <v>1</v>
      </c>
      <c r="N77" s="3"/>
      <c r="O77" s="7"/>
      <c r="P77" s="7"/>
      <c r="Q77" s="7"/>
      <c r="R77" s="7"/>
      <c r="S77" s="7">
        <v>0</v>
      </c>
      <c r="T77" s="9">
        <f t="shared" ref="T77:T80" si="14">MROUND(ROUND(T76*2.3,0)*(100+10%*P77)%,30)</f>
        <v>13950</v>
      </c>
      <c r="U77" s="10"/>
      <c r="V77" s="10"/>
      <c r="W77" s="10">
        <v>0</v>
      </c>
      <c r="X77" s="7">
        <f>MROUND(ROUND(X76*2.3,0)*(100+10%*S77)%,30)</f>
        <v>10140</v>
      </c>
      <c r="Y77" s="7"/>
      <c r="Z77" s="7">
        <v>0</v>
      </c>
      <c r="AA77" s="10"/>
      <c r="AB77" s="7" t="s">
        <v>148</v>
      </c>
      <c r="AC77" s="7"/>
    </row>
    <row r="78" spans="1:29">
      <c r="A78" s="1">
        <v>10010014</v>
      </c>
      <c r="B78" s="8" t="s">
        <v>153</v>
      </c>
      <c r="C78" s="19" t="s">
        <v>475</v>
      </c>
      <c r="D78" s="1">
        <v>6</v>
      </c>
      <c r="E78" s="2">
        <v>1</v>
      </c>
      <c r="F78" s="7">
        <v>24</v>
      </c>
      <c r="G78" s="7" t="s">
        <v>139</v>
      </c>
      <c r="H78" s="7">
        <v>2</v>
      </c>
      <c r="I78" s="9" t="s">
        <v>147</v>
      </c>
      <c r="J78" s="9">
        <v>2</v>
      </c>
      <c r="K78" s="9" t="s">
        <v>127</v>
      </c>
      <c r="L78" s="9">
        <v>9</v>
      </c>
      <c r="M78" s="9">
        <v>1</v>
      </c>
      <c r="N78" s="3"/>
      <c r="O78" s="7"/>
      <c r="P78" s="7"/>
      <c r="Q78" s="7"/>
      <c r="R78" s="7"/>
      <c r="S78" s="7">
        <v>0</v>
      </c>
      <c r="T78" s="9">
        <f t="shared" si="14"/>
        <v>32100</v>
      </c>
      <c r="U78" s="10"/>
      <c r="V78" s="10"/>
      <c r="W78" s="10">
        <v>0</v>
      </c>
      <c r="X78" s="7">
        <f>MROUND(ROUND(X77*2.3,0)*(100+10%*S78)%,30)</f>
        <v>23310</v>
      </c>
      <c r="Y78" s="7"/>
      <c r="Z78" s="7">
        <v>0</v>
      </c>
      <c r="AA78" s="10"/>
      <c r="AB78" s="7" t="s">
        <v>148</v>
      </c>
      <c r="AC78" s="7"/>
    </row>
    <row r="79" spans="1:29">
      <c r="A79" s="1">
        <v>10010014</v>
      </c>
      <c r="B79" s="8" t="s">
        <v>154</v>
      </c>
      <c r="C79" s="19" t="s">
        <v>475</v>
      </c>
      <c r="D79" s="1">
        <v>7</v>
      </c>
      <c r="E79" s="2">
        <v>1</v>
      </c>
      <c r="F79" s="7">
        <v>28</v>
      </c>
      <c r="G79" s="7" t="s">
        <v>139</v>
      </c>
      <c r="H79" s="7">
        <v>2</v>
      </c>
      <c r="I79" s="9" t="s">
        <v>147</v>
      </c>
      <c r="J79" s="9">
        <v>2</v>
      </c>
      <c r="K79" s="9" t="s">
        <v>106</v>
      </c>
      <c r="L79" s="9">
        <v>11</v>
      </c>
      <c r="M79" s="9">
        <v>1</v>
      </c>
      <c r="N79" s="3"/>
      <c r="O79" s="7"/>
      <c r="P79" s="7"/>
      <c r="Q79" s="7"/>
      <c r="R79" s="7"/>
      <c r="S79" s="7">
        <v>0</v>
      </c>
      <c r="T79" s="9">
        <f t="shared" si="14"/>
        <v>73830</v>
      </c>
      <c r="U79" s="10"/>
      <c r="V79" s="10"/>
      <c r="W79" s="10">
        <v>0</v>
      </c>
      <c r="X79" s="7">
        <f>MROUND(ROUND(X78*2.3,0)*(100+10%*S79)%,30)</f>
        <v>53610</v>
      </c>
      <c r="Y79" s="7"/>
      <c r="Z79" s="7">
        <v>0</v>
      </c>
      <c r="AA79" s="10"/>
      <c r="AB79" s="7" t="s">
        <v>148</v>
      </c>
      <c r="AC79" s="7"/>
    </row>
    <row r="80" spans="1:29">
      <c r="A80" s="1">
        <v>10010014</v>
      </c>
      <c r="B80" s="8" t="s">
        <v>155</v>
      </c>
      <c r="C80" s="19" t="s">
        <v>475</v>
      </c>
      <c r="D80" s="1">
        <v>8</v>
      </c>
      <c r="E80" s="2">
        <v>1</v>
      </c>
      <c r="F80" s="7">
        <v>33</v>
      </c>
      <c r="G80" s="7" t="s">
        <v>139</v>
      </c>
      <c r="H80" s="7">
        <v>2</v>
      </c>
      <c r="I80" s="9" t="s">
        <v>147</v>
      </c>
      <c r="J80" s="9">
        <v>2</v>
      </c>
      <c r="K80" s="9" t="s">
        <v>156</v>
      </c>
      <c r="L80" s="9">
        <v>13</v>
      </c>
      <c r="M80" s="9">
        <v>1</v>
      </c>
      <c r="N80" s="3"/>
      <c r="O80" s="7"/>
      <c r="P80" s="7"/>
      <c r="Q80" s="7"/>
      <c r="R80" s="7"/>
      <c r="S80" s="7">
        <v>0</v>
      </c>
      <c r="T80" s="9">
        <f t="shared" si="14"/>
        <v>169800</v>
      </c>
      <c r="U80" s="10"/>
      <c r="V80" s="10"/>
      <c r="W80" s="10">
        <v>0</v>
      </c>
      <c r="X80" s="7">
        <f>MROUND(ROUND(X79*2.3,0)*(100+10%*S80)%,30)</f>
        <v>123300</v>
      </c>
      <c r="Y80" s="7"/>
      <c r="Z80" s="7">
        <v>0</v>
      </c>
      <c r="AA80" s="10"/>
      <c r="AB80" s="7" t="s">
        <v>148</v>
      </c>
      <c r="AC80" s="7"/>
    </row>
    <row r="81" spans="1:29">
      <c r="A81" s="1">
        <v>10010015</v>
      </c>
      <c r="B81" s="8" t="s">
        <v>240</v>
      </c>
      <c r="C81" s="19" t="s">
        <v>476</v>
      </c>
      <c r="D81" s="1">
        <v>1</v>
      </c>
      <c r="E81" s="2">
        <v>1</v>
      </c>
      <c r="F81" s="7">
        <v>5</v>
      </c>
      <c r="G81" s="7" t="s">
        <v>90</v>
      </c>
      <c r="H81" s="7">
        <v>2</v>
      </c>
      <c r="I81" s="9" t="s">
        <v>241</v>
      </c>
      <c r="J81" s="9">
        <v>2</v>
      </c>
      <c r="K81" s="9" t="s">
        <v>115</v>
      </c>
      <c r="L81" s="9">
        <v>3</v>
      </c>
      <c r="M81" s="9">
        <v>0</v>
      </c>
      <c r="N81" s="3"/>
      <c r="O81" s="7"/>
      <c r="P81" s="7"/>
      <c r="Q81" s="7"/>
      <c r="R81" s="7"/>
      <c r="S81" s="7">
        <v>0</v>
      </c>
      <c r="T81" s="9">
        <v>1080</v>
      </c>
      <c r="U81" s="10"/>
      <c r="V81" s="10"/>
      <c r="W81" s="10">
        <v>0</v>
      </c>
      <c r="X81" s="7">
        <v>900</v>
      </c>
      <c r="Y81" s="7"/>
      <c r="Z81" s="7">
        <v>0</v>
      </c>
      <c r="AA81" s="10"/>
      <c r="AB81" s="7" t="s">
        <v>242</v>
      </c>
      <c r="AC81" s="7"/>
    </row>
    <row r="82" spans="1:29">
      <c r="A82" s="1">
        <v>10010015</v>
      </c>
      <c r="B82" s="8" t="s">
        <v>243</v>
      </c>
      <c r="C82" s="19" t="s">
        <v>476</v>
      </c>
      <c r="D82" s="1">
        <v>2</v>
      </c>
      <c r="E82" s="2">
        <v>1</v>
      </c>
      <c r="F82" s="7">
        <v>10</v>
      </c>
      <c r="G82" s="7" t="s">
        <v>90</v>
      </c>
      <c r="H82" s="7">
        <v>2</v>
      </c>
      <c r="I82" s="9" t="s">
        <v>241</v>
      </c>
      <c r="J82" s="9">
        <v>2</v>
      </c>
      <c r="K82" s="9" t="s">
        <v>82</v>
      </c>
      <c r="L82" s="9">
        <v>4</v>
      </c>
      <c r="M82" s="9">
        <v>0</v>
      </c>
      <c r="N82" s="3"/>
      <c r="O82" s="7"/>
      <c r="P82" s="7"/>
      <c r="Q82" s="7"/>
      <c r="R82" s="7"/>
      <c r="S82" s="7">
        <v>0</v>
      </c>
      <c r="T82" s="9">
        <v>3600</v>
      </c>
      <c r="U82" s="10"/>
      <c r="V82" s="10"/>
      <c r="W82" s="10">
        <v>0</v>
      </c>
      <c r="X82" s="7">
        <v>2400</v>
      </c>
      <c r="Y82" s="7"/>
      <c r="Z82" s="7">
        <v>0</v>
      </c>
      <c r="AA82" s="10"/>
      <c r="AB82" s="7" t="s">
        <v>242</v>
      </c>
      <c r="AC82" s="7"/>
    </row>
    <row r="83" spans="1:29">
      <c r="A83" s="1">
        <v>10010015</v>
      </c>
      <c r="B83" s="8" t="s">
        <v>244</v>
      </c>
      <c r="C83" s="19" t="s">
        <v>476</v>
      </c>
      <c r="D83" s="1">
        <v>3</v>
      </c>
      <c r="E83" s="2">
        <v>1</v>
      </c>
      <c r="F83" s="7">
        <v>15</v>
      </c>
      <c r="G83" s="7" t="s">
        <v>90</v>
      </c>
      <c r="H83" s="7">
        <v>2</v>
      </c>
      <c r="I83" s="9" t="s">
        <v>241</v>
      </c>
      <c r="J83" s="9">
        <v>2</v>
      </c>
      <c r="K83" s="9" t="s">
        <v>103</v>
      </c>
      <c r="L83" s="9">
        <v>6</v>
      </c>
      <c r="M83" s="9">
        <v>0</v>
      </c>
      <c r="N83" s="3"/>
      <c r="O83" s="7"/>
      <c r="P83" s="7"/>
      <c r="Q83" s="7"/>
      <c r="R83" s="7"/>
      <c r="S83" s="7">
        <v>0</v>
      </c>
      <c r="T83" s="9">
        <v>7800</v>
      </c>
      <c r="U83" s="10"/>
      <c r="V83" s="10"/>
      <c r="W83" s="10">
        <v>0</v>
      </c>
      <c r="X83" s="7">
        <v>6000</v>
      </c>
      <c r="Y83" s="7"/>
      <c r="Z83" s="7">
        <v>0</v>
      </c>
      <c r="AA83" s="10"/>
      <c r="AB83" s="7" t="s">
        <v>242</v>
      </c>
      <c r="AC83" s="7"/>
    </row>
    <row r="84" spans="1:29">
      <c r="A84" s="1">
        <v>10010015</v>
      </c>
      <c r="B84" s="8" t="s">
        <v>245</v>
      </c>
      <c r="C84" s="19" t="s">
        <v>476</v>
      </c>
      <c r="D84" s="1">
        <v>4</v>
      </c>
      <c r="E84" s="2">
        <v>1</v>
      </c>
      <c r="F84" s="7">
        <v>20</v>
      </c>
      <c r="G84" s="7" t="s">
        <v>90</v>
      </c>
      <c r="H84" s="7">
        <v>2</v>
      </c>
      <c r="I84" s="9" t="s">
        <v>241</v>
      </c>
      <c r="J84" s="9">
        <v>2</v>
      </c>
      <c r="K84" s="9" t="s">
        <v>127</v>
      </c>
      <c r="L84" s="9">
        <v>9</v>
      </c>
      <c r="M84" s="9">
        <v>0</v>
      </c>
      <c r="N84" s="3"/>
      <c r="O84" s="7"/>
      <c r="P84" s="7"/>
      <c r="Q84" s="7"/>
      <c r="R84" s="7"/>
      <c r="S84" s="7">
        <v>0</v>
      </c>
      <c r="T84" s="9">
        <f>MROUND(ROUND(T83*2.8,0)*(100+10%*P84)%,30)</f>
        <v>21840</v>
      </c>
      <c r="U84" s="10"/>
      <c r="V84" s="10"/>
      <c r="W84" s="10">
        <v>0</v>
      </c>
      <c r="X84" s="7">
        <v>18000</v>
      </c>
      <c r="Y84" s="7"/>
      <c r="Z84" s="7">
        <v>0</v>
      </c>
      <c r="AA84" s="10"/>
      <c r="AB84" s="7" t="s">
        <v>242</v>
      </c>
      <c r="AC84" s="7"/>
    </row>
    <row r="85" spans="1:29">
      <c r="A85" s="1">
        <v>10010015</v>
      </c>
      <c r="B85" s="8" t="s">
        <v>246</v>
      </c>
      <c r="C85" s="19" t="s">
        <v>476</v>
      </c>
      <c r="D85" s="1">
        <v>5</v>
      </c>
      <c r="E85" s="2">
        <v>1</v>
      </c>
      <c r="F85" s="7">
        <v>25</v>
      </c>
      <c r="G85" s="7" t="s">
        <v>90</v>
      </c>
      <c r="H85" s="7">
        <v>2</v>
      </c>
      <c r="I85" s="9" t="s">
        <v>241</v>
      </c>
      <c r="J85" s="9">
        <v>2</v>
      </c>
      <c r="K85" s="9" t="s">
        <v>106</v>
      </c>
      <c r="L85" s="9">
        <v>11</v>
      </c>
      <c r="M85" s="9">
        <v>0</v>
      </c>
      <c r="N85" s="3"/>
      <c r="O85" s="7"/>
      <c r="P85" s="7"/>
      <c r="Q85" s="7"/>
      <c r="R85" s="7"/>
      <c r="S85" s="7">
        <v>0</v>
      </c>
      <c r="T85" s="9">
        <f>MROUND(ROUND(T84*2.8,0)*(100+10%*P85)%,30)</f>
        <v>61140</v>
      </c>
      <c r="U85" s="10"/>
      <c r="V85" s="10"/>
      <c r="W85" s="10">
        <v>0</v>
      </c>
      <c r="X85" s="7">
        <f>MROUND(ROUND(X84*2.8,0)*(100+10%*S85)%,30)</f>
        <v>50400</v>
      </c>
      <c r="Y85" s="7"/>
      <c r="Z85" s="7">
        <v>0</v>
      </c>
      <c r="AA85" s="10"/>
      <c r="AB85" s="7" t="s">
        <v>242</v>
      </c>
      <c r="AC85" s="7"/>
    </row>
    <row r="86" spans="1:29">
      <c r="A86" s="1">
        <v>10010016</v>
      </c>
      <c r="B86" s="8" t="s">
        <v>157</v>
      </c>
      <c r="C86" s="19" t="s">
        <v>477</v>
      </c>
      <c r="D86" s="1">
        <v>1</v>
      </c>
      <c r="E86" s="2">
        <v>1</v>
      </c>
      <c r="F86" s="7">
        <v>6</v>
      </c>
      <c r="G86" s="7" t="s">
        <v>90</v>
      </c>
      <c r="H86" s="7">
        <v>2</v>
      </c>
      <c r="I86" s="9" t="s">
        <v>158</v>
      </c>
      <c r="J86" s="9">
        <v>2</v>
      </c>
      <c r="K86" s="9" t="s">
        <v>115</v>
      </c>
      <c r="L86" s="9">
        <v>3</v>
      </c>
      <c r="M86" s="9">
        <v>0</v>
      </c>
      <c r="N86" s="3"/>
      <c r="O86" s="7"/>
      <c r="P86" s="7"/>
      <c r="Q86" s="7"/>
      <c r="R86" s="7"/>
      <c r="S86" s="7">
        <v>0</v>
      </c>
      <c r="T86" s="9">
        <v>1000</v>
      </c>
      <c r="U86" s="10"/>
      <c r="V86" s="10"/>
      <c r="W86" s="10">
        <v>0</v>
      </c>
      <c r="X86" s="7">
        <v>840</v>
      </c>
      <c r="Y86" s="7"/>
      <c r="Z86" s="7">
        <v>0</v>
      </c>
      <c r="AA86" s="10"/>
      <c r="AB86" s="7" t="s">
        <v>159</v>
      </c>
      <c r="AC86" s="7"/>
    </row>
    <row r="87" spans="1:29">
      <c r="A87" s="1">
        <v>10010016</v>
      </c>
      <c r="B87" s="8" t="s">
        <v>160</v>
      </c>
      <c r="C87" s="19" t="s">
        <v>477</v>
      </c>
      <c r="D87" s="1">
        <v>2</v>
      </c>
      <c r="E87" s="2">
        <v>1</v>
      </c>
      <c r="F87" s="7">
        <v>10</v>
      </c>
      <c r="G87" s="7" t="s">
        <v>90</v>
      </c>
      <c r="H87" s="7">
        <v>2</v>
      </c>
      <c r="I87" s="9" t="s">
        <v>158</v>
      </c>
      <c r="J87" s="9">
        <v>2</v>
      </c>
      <c r="K87" s="9" t="s">
        <v>84</v>
      </c>
      <c r="L87" s="9">
        <v>5</v>
      </c>
      <c r="M87" s="9">
        <v>0</v>
      </c>
      <c r="N87" s="3"/>
      <c r="O87" s="7"/>
      <c r="P87" s="7"/>
      <c r="Q87" s="7"/>
      <c r="R87" s="7"/>
      <c r="S87" s="7">
        <v>0</v>
      </c>
      <c r="T87" s="9">
        <v>3150</v>
      </c>
      <c r="U87" s="10"/>
      <c r="V87" s="10"/>
      <c r="W87" s="10">
        <v>0</v>
      </c>
      <c r="X87" s="7">
        <v>3000</v>
      </c>
      <c r="Y87" s="7"/>
      <c r="Z87" s="7">
        <v>0</v>
      </c>
      <c r="AA87" s="10"/>
      <c r="AB87" s="7" t="s">
        <v>159</v>
      </c>
      <c r="AC87" s="7"/>
    </row>
    <row r="88" spans="1:29">
      <c r="A88" s="1">
        <v>10010016</v>
      </c>
      <c r="B88" s="8" t="s">
        <v>161</v>
      </c>
      <c r="C88" s="19" t="s">
        <v>477</v>
      </c>
      <c r="D88" s="1">
        <v>3</v>
      </c>
      <c r="E88" s="2">
        <v>1</v>
      </c>
      <c r="F88" s="7">
        <v>14</v>
      </c>
      <c r="G88" s="7" t="s">
        <v>90</v>
      </c>
      <c r="H88" s="7">
        <v>2</v>
      </c>
      <c r="I88" s="9" t="s">
        <v>158</v>
      </c>
      <c r="J88" s="9">
        <v>2</v>
      </c>
      <c r="K88" s="9" t="s">
        <v>122</v>
      </c>
      <c r="L88" s="9">
        <v>7</v>
      </c>
      <c r="M88" s="9">
        <v>0</v>
      </c>
      <c r="N88" s="3"/>
      <c r="O88" s="7"/>
      <c r="P88" s="7"/>
      <c r="Q88" s="7"/>
      <c r="R88" s="7"/>
      <c r="S88" s="7">
        <v>0</v>
      </c>
      <c r="T88" s="9">
        <f>MROUND(ROUND(T87*3.9,0)*(100+10%*P88)%,30)</f>
        <v>12300</v>
      </c>
      <c r="U88" s="10"/>
      <c r="V88" s="10"/>
      <c r="W88" s="10">
        <v>0</v>
      </c>
      <c r="X88" s="7">
        <v>9600</v>
      </c>
      <c r="Y88" s="7"/>
      <c r="Z88" s="7">
        <v>0</v>
      </c>
      <c r="AA88" s="10"/>
      <c r="AB88" s="7" t="s">
        <v>159</v>
      </c>
      <c r="AC88" s="7"/>
    </row>
    <row r="89" spans="1:29">
      <c r="A89" s="1">
        <v>10010016</v>
      </c>
      <c r="B89" s="8" t="s">
        <v>162</v>
      </c>
      <c r="C89" s="19" t="s">
        <v>477</v>
      </c>
      <c r="D89" s="1">
        <v>4</v>
      </c>
      <c r="E89" s="2">
        <v>1</v>
      </c>
      <c r="F89" s="7">
        <v>18</v>
      </c>
      <c r="G89" s="7" t="s">
        <v>90</v>
      </c>
      <c r="H89" s="7">
        <v>2</v>
      </c>
      <c r="I89" s="9" t="s">
        <v>158</v>
      </c>
      <c r="J89" s="9">
        <v>2</v>
      </c>
      <c r="K89" s="9" t="s">
        <v>88</v>
      </c>
      <c r="L89" s="9">
        <v>10</v>
      </c>
      <c r="M89" s="9">
        <v>0</v>
      </c>
      <c r="N89" s="3"/>
      <c r="O89" s="7"/>
      <c r="P89" s="7"/>
      <c r="Q89" s="7"/>
      <c r="R89" s="7"/>
      <c r="S89" s="7">
        <v>0</v>
      </c>
      <c r="T89" s="9">
        <f>MROUND(ROUND(T88*3.9,0)*(100+10%*P89)%,30)</f>
        <v>47970</v>
      </c>
      <c r="U89" s="10"/>
      <c r="V89" s="10"/>
      <c r="W89" s="10">
        <v>0</v>
      </c>
      <c r="X89" s="7">
        <f>MROUND(ROUND(X88*3.9,0)*(100+10%*S89)%,30)</f>
        <v>37440</v>
      </c>
      <c r="Y89" s="7"/>
      <c r="Z89" s="7">
        <v>0</v>
      </c>
      <c r="AA89" s="10"/>
      <c r="AB89" s="7" t="s">
        <v>159</v>
      </c>
      <c r="AC89" s="7"/>
    </row>
    <row r="90" spans="1:29">
      <c r="A90" s="1">
        <v>10010016</v>
      </c>
      <c r="B90" s="8" t="s">
        <v>163</v>
      </c>
      <c r="C90" s="19" t="s">
        <v>477</v>
      </c>
      <c r="D90" s="1">
        <v>5</v>
      </c>
      <c r="E90" s="2">
        <v>1</v>
      </c>
      <c r="F90" s="7">
        <v>23</v>
      </c>
      <c r="G90" s="7" t="s">
        <v>90</v>
      </c>
      <c r="H90" s="7">
        <v>2</v>
      </c>
      <c r="I90" s="9" t="s">
        <v>158</v>
      </c>
      <c r="J90" s="9">
        <v>2</v>
      </c>
      <c r="K90" s="9" t="s">
        <v>156</v>
      </c>
      <c r="L90" s="9">
        <v>13</v>
      </c>
      <c r="M90" s="9">
        <v>0</v>
      </c>
      <c r="N90" s="3"/>
      <c r="O90" s="7"/>
      <c r="P90" s="7"/>
      <c r="Q90" s="7"/>
      <c r="R90" s="7"/>
      <c r="S90" s="7">
        <v>0</v>
      </c>
      <c r="T90" s="9">
        <f>MROUND(ROUND(T89*3.2,0)*(100+10%*P90)%,30)</f>
        <v>153510</v>
      </c>
      <c r="U90" s="10"/>
      <c r="V90" s="10"/>
      <c r="W90" s="10">
        <v>0</v>
      </c>
      <c r="X90" s="7">
        <f>MROUND(ROUND(X89*3.9,0)*(100+10%*S90)%,30)</f>
        <v>146010</v>
      </c>
      <c r="Y90" s="7"/>
      <c r="Z90" s="7">
        <v>0</v>
      </c>
      <c r="AA90" s="10"/>
      <c r="AB90" s="7" t="s">
        <v>159</v>
      </c>
      <c r="AC90" s="7"/>
    </row>
    <row r="91" spans="1:29">
      <c r="A91" s="1">
        <v>10010017</v>
      </c>
      <c r="B91" s="8" t="s">
        <v>247</v>
      </c>
      <c r="C91" s="19" t="s">
        <v>478</v>
      </c>
      <c r="D91" s="1">
        <v>1</v>
      </c>
      <c r="E91" s="2">
        <v>1</v>
      </c>
      <c r="F91" s="7">
        <v>5</v>
      </c>
      <c r="G91" s="7" t="s">
        <v>90</v>
      </c>
      <c r="H91" s="7">
        <v>2</v>
      </c>
      <c r="I91" s="9" t="s">
        <v>248</v>
      </c>
      <c r="J91" s="9">
        <v>2</v>
      </c>
      <c r="K91" s="9" t="s">
        <v>79</v>
      </c>
      <c r="L91" s="9">
        <v>2</v>
      </c>
      <c r="M91" s="9">
        <v>0</v>
      </c>
      <c r="N91" s="3"/>
      <c r="O91" s="7"/>
      <c r="P91" s="7"/>
      <c r="Q91" s="7"/>
      <c r="R91" s="7"/>
      <c r="S91" s="7">
        <v>0</v>
      </c>
      <c r="T91" s="9">
        <v>780</v>
      </c>
      <c r="U91" s="10"/>
      <c r="V91" s="10"/>
      <c r="W91" s="10">
        <v>0</v>
      </c>
      <c r="X91" s="7">
        <v>300</v>
      </c>
      <c r="Y91" s="7"/>
      <c r="Z91" s="7">
        <v>0</v>
      </c>
      <c r="AA91" s="10"/>
      <c r="AB91" s="7" t="s">
        <v>249</v>
      </c>
      <c r="AC91" s="7"/>
    </row>
    <row r="92" spans="1:29">
      <c r="A92" s="1">
        <v>10010017</v>
      </c>
      <c r="B92" s="8" t="s">
        <v>250</v>
      </c>
      <c r="C92" s="19" t="s">
        <v>478</v>
      </c>
      <c r="D92" s="1">
        <v>2</v>
      </c>
      <c r="E92" s="2">
        <v>1</v>
      </c>
      <c r="F92" s="7">
        <v>11</v>
      </c>
      <c r="G92" s="7" t="s">
        <v>90</v>
      </c>
      <c r="H92" s="7">
        <v>2</v>
      </c>
      <c r="I92" s="9" t="s">
        <v>248</v>
      </c>
      <c r="J92" s="9">
        <v>2</v>
      </c>
      <c r="K92" s="9" t="s">
        <v>82</v>
      </c>
      <c r="L92" s="9">
        <v>4</v>
      </c>
      <c r="M92" s="9">
        <v>0</v>
      </c>
      <c r="N92" s="3"/>
      <c r="O92" s="7"/>
      <c r="P92" s="7"/>
      <c r="Q92" s="7"/>
      <c r="R92" s="7"/>
      <c r="S92" s="7">
        <v>0</v>
      </c>
      <c r="T92" s="9">
        <v>2600</v>
      </c>
      <c r="U92" s="10"/>
      <c r="V92" s="10"/>
      <c r="W92" s="10">
        <v>0</v>
      </c>
      <c r="X92" s="7">
        <v>2400</v>
      </c>
      <c r="Y92" s="7"/>
      <c r="Z92" s="7">
        <v>0</v>
      </c>
      <c r="AA92" s="10"/>
      <c r="AB92" s="7" t="s">
        <v>249</v>
      </c>
      <c r="AC92" s="7"/>
    </row>
    <row r="93" spans="1:29">
      <c r="A93" s="1">
        <v>10010017</v>
      </c>
      <c r="B93" s="8" t="s">
        <v>252</v>
      </c>
      <c r="C93" s="19" t="s">
        <v>478</v>
      </c>
      <c r="D93" s="1">
        <v>3</v>
      </c>
      <c r="E93" s="2">
        <v>1</v>
      </c>
      <c r="F93" s="7">
        <v>15</v>
      </c>
      <c r="G93" s="7" t="s">
        <v>90</v>
      </c>
      <c r="H93" s="7">
        <v>2</v>
      </c>
      <c r="I93" s="9" t="s">
        <v>248</v>
      </c>
      <c r="J93" s="9">
        <v>2</v>
      </c>
      <c r="K93" s="9" t="s">
        <v>122</v>
      </c>
      <c r="L93" s="9">
        <v>7</v>
      </c>
      <c r="M93" s="9">
        <v>0</v>
      </c>
      <c r="N93" s="3"/>
      <c r="O93" s="7"/>
      <c r="P93" s="7"/>
      <c r="Q93" s="7"/>
      <c r="R93" s="7"/>
      <c r="S93" s="7">
        <v>0</v>
      </c>
      <c r="T93" s="9">
        <f>MROUND(ROUND(T92*3.3,0)*(100+10%*H93)%,30)</f>
        <v>8610</v>
      </c>
      <c r="U93" s="10"/>
      <c r="V93" s="10"/>
      <c r="W93" s="10">
        <v>0</v>
      </c>
      <c r="X93" s="7">
        <v>9000</v>
      </c>
      <c r="Y93" s="7"/>
      <c r="Z93" s="7">
        <v>0</v>
      </c>
      <c r="AA93" s="10"/>
      <c r="AB93" s="7" t="s">
        <v>249</v>
      </c>
      <c r="AC93" s="7"/>
    </row>
    <row r="94" spans="1:29">
      <c r="A94" s="1">
        <v>10010017</v>
      </c>
      <c r="B94" s="8" t="s">
        <v>253</v>
      </c>
      <c r="C94" s="19" t="s">
        <v>478</v>
      </c>
      <c r="D94" s="1">
        <v>4</v>
      </c>
      <c r="E94" s="2">
        <v>1</v>
      </c>
      <c r="F94" s="7">
        <v>21</v>
      </c>
      <c r="G94" s="7" t="s">
        <v>90</v>
      </c>
      <c r="H94" s="7">
        <v>2</v>
      </c>
      <c r="I94" s="9" t="s">
        <v>248</v>
      </c>
      <c r="J94" s="9">
        <v>2</v>
      </c>
      <c r="K94" s="9" t="s">
        <v>88</v>
      </c>
      <c r="L94" s="9">
        <v>10</v>
      </c>
      <c r="M94" s="9">
        <v>0</v>
      </c>
      <c r="N94" s="3"/>
      <c r="O94" s="7"/>
      <c r="P94" s="7"/>
      <c r="Q94" s="7"/>
      <c r="R94" s="7"/>
      <c r="S94" s="7">
        <v>0</v>
      </c>
      <c r="T94" s="9">
        <f>MROUND(ROUND(T93*3.6,0)*(100+10%*H94)%,30)</f>
        <v>31050</v>
      </c>
      <c r="U94" s="10"/>
      <c r="V94" s="10"/>
      <c r="W94" s="10">
        <v>0</v>
      </c>
      <c r="X94" s="7">
        <f>MROUND(ROUND(X93*3.3,0)*(100+10%*N94)%,30)</f>
        <v>29700</v>
      </c>
      <c r="Y94" s="7"/>
      <c r="Z94" s="7">
        <v>0</v>
      </c>
      <c r="AA94" s="10"/>
      <c r="AB94" s="7" t="s">
        <v>249</v>
      </c>
      <c r="AC94" s="7"/>
    </row>
    <row r="95" spans="1:29">
      <c r="A95" s="1">
        <v>10010017</v>
      </c>
      <c r="B95" s="8" t="s">
        <v>254</v>
      </c>
      <c r="C95" s="19" t="s">
        <v>478</v>
      </c>
      <c r="D95" s="1">
        <v>5</v>
      </c>
      <c r="E95" s="2">
        <v>1</v>
      </c>
      <c r="F95" s="7">
        <v>26</v>
      </c>
      <c r="G95" s="7" t="s">
        <v>90</v>
      </c>
      <c r="H95" s="7">
        <v>2</v>
      </c>
      <c r="I95" s="9" t="s">
        <v>248</v>
      </c>
      <c r="J95" s="9">
        <v>2</v>
      </c>
      <c r="K95" s="9" t="s">
        <v>156</v>
      </c>
      <c r="L95" s="9">
        <v>13</v>
      </c>
      <c r="M95" s="9">
        <v>0</v>
      </c>
      <c r="N95" s="3"/>
      <c r="O95" s="7"/>
      <c r="P95" s="7"/>
      <c r="Q95" s="7"/>
      <c r="R95" s="7"/>
      <c r="S95" s="7">
        <v>0</v>
      </c>
      <c r="T95" s="9">
        <f>MROUND(ROUND(T94*3.9,0)*(100+10%*H95)%,30)</f>
        <v>121350</v>
      </c>
      <c r="U95" s="10"/>
      <c r="V95" s="10"/>
      <c r="W95" s="10">
        <v>0</v>
      </c>
      <c r="X95" s="7">
        <f>MROUND(ROUND(X94*3.6,0)*(100+10%*N95)%,30)</f>
        <v>106920</v>
      </c>
      <c r="Y95" s="7"/>
      <c r="Z95" s="7">
        <v>0</v>
      </c>
      <c r="AA95" s="10"/>
      <c r="AB95" s="7" t="s">
        <v>249</v>
      </c>
      <c r="AC95" s="7"/>
    </row>
    <row r="96" spans="1:29">
      <c r="A96" s="1">
        <v>10010018</v>
      </c>
      <c r="B96" s="8" t="s">
        <v>255</v>
      </c>
      <c r="C96" s="19" t="s">
        <v>479</v>
      </c>
      <c r="D96" s="1">
        <v>1</v>
      </c>
      <c r="E96" s="2">
        <v>1</v>
      </c>
      <c r="F96" s="7">
        <v>10</v>
      </c>
      <c r="G96" s="7" t="s">
        <v>90</v>
      </c>
      <c r="H96" s="7">
        <v>2</v>
      </c>
      <c r="I96" s="9" t="s">
        <v>256</v>
      </c>
      <c r="J96" s="9">
        <v>2</v>
      </c>
      <c r="K96" s="9" t="s">
        <v>82</v>
      </c>
      <c r="L96" s="9">
        <v>4</v>
      </c>
      <c r="M96" s="9">
        <v>0</v>
      </c>
      <c r="N96" s="3"/>
      <c r="O96" s="7"/>
      <c r="P96" s="7"/>
      <c r="Q96" s="7"/>
      <c r="R96" s="7"/>
      <c r="S96" s="7">
        <v>0</v>
      </c>
      <c r="T96" s="9">
        <v>2500</v>
      </c>
      <c r="U96" s="10"/>
      <c r="V96" s="10"/>
      <c r="W96" s="10">
        <v>0</v>
      </c>
      <c r="X96" s="7">
        <v>2500</v>
      </c>
      <c r="Y96" s="7"/>
      <c r="Z96" s="7">
        <v>0</v>
      </c>
      <c r="AA96" s="10"/>
      <c r="AB96" s="7" t="s">
        <v>257</v>
      </c>
      <c r="AC96" s="7"/>
    </row>
    <row r="97" spans="1:29">
      <c r="A97" s="1">
        <v>10010018</v>
      </c>
      <c r="B97" s="8" t="s">
        <v>258</v>
      </c>
      <c r="C97" s="19" t="s">
        <v>479</v>
      </c>
      <c r="D97" s="1">
        <v>2</v>
      </c>
      <c r="E97" s="2">
        <v>1</v>
      </c>
      <c r="F97" s="7">
        <v>14</v>
      </c>
      <c r="G97" s="7" t="s">
        <v>90</v>
      </c>
      <c r="H97" s="7">
        <v>2</v>
      </c>
      <c r="I97" s="9" t="s">
        <v>256</v>
      </c>
      <c r="J97" s="9">
        <v>2</v>
      </c>
      <c r="K97" s="9" t="s">
        <v>103</v>
      </c>
      <c r="L97" s="9">
        <v>6</v>
      </c>
      <c r="M97" s="9">
        <v>0</v>
      </c>
      <c r="N97" s="3"/>
      <c r="O97" s="7"/>
      <c r="P97" s="7"/>
      <c r="Q97" s="7"/>
      <c r="R97" s="7"/>
      <c r="S97" s="7">
        <v>0</v>
      </c>
      <c r="T97" s="9">
        <v>7500</v>
      </c>
      <c r="U97" s="10"/>
      <c r="V97" s="10"/>
      <c r="W97" s="10">
        <v>0</v>
      </c>
      <c r="X97" s="7">
        <v>6600</v>
      </c>
      <c r="Y97" s="7"/>
      <c r="Z97" s="7">
        <v>0</v>
      </c>
      <c r="AA97" s="10"/>
      <c r="AB97" s="7" t="s">
        <v>257</v>
      </c>
      <c r="AC97" s="7"/>
    </row>
    <row r="98" spans="1:29">
      <c r="A98" s="1">
        <v>10010018</v>
      </c>
      <c r="B98" s="8" t="s">
        <v>259</v>
      </c>
      <c r="C98" s="19" t="s">
        <v>479</v>
      </c>
      <c r="D98" s="1">
        <v>3</v>
      </c>
      <c r="E98" s="2">
        <v>1</v>
      </c>
      <c r="F98" s="7">
        <v>19</v>
      </c>
      <c r="G98" s="7" t="s">
        <v>90</v>
      </c>
      <c r="H98" s="7">
        <v>2</v>
      </c>
      <c r="I98" s="9" t="s">
        <v>256</v>
      </c>
      <c r="J98" s="9">
        <v>2</v>
      </c>
      <c r="K98" s="9" t="s">
        <v>127</v>
      </c>
      <c r="L98" s="9">
        <v>9</v>
      </c>
      <c r="M98" s="9">
        <v>0</v>
      </c>
      <c r="N98" s="3"/>
      <c r="O98" s="7"/>
      <c r="P98" s="7"/>
      <c r="Q98" s="7"/>
      <c r="R98" s="7"/>
      <c r="S98" s="7">
        <v>0</v>
      </c>
      <c r="T98" s="9">
        <f>MROUND(ROUND(T97*3,0)*(100+10%*P98)%,30)</f>
        <v>22500</v>
      </c>
      <c r="U98" s="10"/>
      <c r="V98" s="10"/>
      <c r="W98" s="10">
        <v>0</v>
      </c>
      <c r="X98" s="7">
        <v>15000</v>
      </c>
      <c r="Y98" s="7"/>
      <c r="Z98" s="7">
        <v>0</v>
      </c>
      <c r="AA98" s="10"/>
      <c r="AB98" s="7" t="s">
        <v>257</v>
      </c>
      <c r="AC98" s="7"/>
    </row>
    <row r="99" spans="1:29">
      <c r="A99" s="1">
        <v>10010018</v>
      </c>
      <c r="B99" s="8" t="s">
        <v>260</v>
      </c>
      <c r="C99" s="19" t="s">
        <v>479</v>
      </c>
      <c r="D99" s="1">
        <v>4</v>
      </c>
      <c r="E99" s="2">
        <v>1</v>
      </c>
      <c r="F99" s="7">
        <v>24</v>
      </c>
      <c r="G99" s="7" t="s">
        <v>90</v>
      </c>
      <c r="H99" s="7">
        <v>2</v>
      </c>
      <c r="I99" s="9" t="s">
        <v>256</v>
      </c>
      <c r="J99" s="9">
        <v>2</v>
      </c>
      <c r="K99" s="9" t="s">
        <v>132</v>
      </c>
      <c r="L99" s="9">
        <v>12</v>
      </c>
      <c r="M99" s="9">
        <v>0</v>
      </c>
      <c r="N99" s="3"/>
      <c r="O99" s="7"/>
      <c r="P99" s="7"/>
      <c r="Q99" s="7"/>
      <c r="R99" s="7"/>
      <c r="S99" s="7">
        <v>0</v>
      </c>
      <c r="T99" s="9">
        <f t="shared" ref="T99" si="15">MROUND(ROUND(T98*3,0)*(100+10%*P99)%,30)</f>
        <v>67500</v>
      </c>
      <c r="U99" s="10"/>
      <c r="V99" s="10"/>
      <c r="W99" s="10">
        <v>0</v>
      </c>
      <c r="X99" s="7">
        <f>MROUND(ROUND(X98*3,0)*(100+10%*S99)%,30)</f>
        <v>45000</v>
      </c>
      <c r="Y99" s="7"/>
      <c r="Z99" s="7">
        <v>0</v>
      </c>
      <c r="AA99" s="10"/>
      <c r="AB99" s="7" t="s">
        <v>257</v>
      </c>
      <c r="AC99" s="7"/>
    </row>
    <row r="100" spans="1:29">
      <c r="A100" s="1">
        <v>10010018</v>
      </c>
      <c r="B100" s="8" t="s">
        <v>261</v>
      </c>
      <c r="C100" s="19" t="s">
        <v>479</v>
      </c>
      <c r="D100" s="1">
        <v>5</v>
      </c>
      <c r="E100" s="2">
        <v>1</v>
      </c>
      <c r="F100" s="7">
        <v>30</v>
      </c>
      <c r="G100" s="7" t="s">
        <v>90</v>
      </c>
      <c r="H100" s="7">
        <v>2</v>
      </c>
      <c r="I100" s="9" t="s">
        <v>256</v>
      </c>
      <c r="J100" s="9">
        <v>2</v>
      </c>
      <c r="K100" s="9" t="s">
        <v>262</v>
      </c>
      <c r="L100" s="9">
        <v>14</v>
      </c>
      <c r="M100" s="9">
        <v>0</v>
      </c>
      <c r="N100" s="3"/>
      <c r="O100" s="7"/>
      <c r="P100" s="7"/>
      <c r="Q100" s="7"/>
      <c r="R100" s="7"/>
      <c r="S100" s="7">
        <v>0</v>
      </c>
      <c r="T100" s="9">
        <f>MROUND(ROUND(T99*2.5,0)*(100+10%*P100)%,30)</f>
        <v>168750</v>
      </c>
      <c r="U100" s="10"/>
      <c r="V100" s="10"/>
      <c r="W100" s="10">
        <v>0</v>
      </c>
      <c r="X100" s="7">
        <f>MROUND(ROUND(X99*3,0)*(100+10%*S100)%,30)</f>
        <v>135000</v>
      </c>
      <c r="Y100" s="7"/>
      <c r="Z100" s="7">
        <v>0</v>
      </c>
      <c r="AA100" s="10"/>
      <c r="AB100" s="7" t="s">
        <v>257</v>
      </c>
      <c r="AC100" s="7"/>
    </row>
    <row r="101" spans="1:29">
      <c r="A101" s="1">
        <v>10010019</v>
      </c>
      <c r="B101" s="8" t="s">
        <v>164</v>
      </c>
      <c r="C101" s="19" t="s">
        <v>480</v>
      </c>
      <c r="D101" s="1">
        <v>1</v>
      </c>
      <c r="E101" s="2">
        <v>1</v>
      </c>
      <c r="F101" s="7">
        <v>5</v>
      </c>
      <c r="G101" s="7" t="s">
        <v>98</v>
      </c>
      <c r="H101" s="7">
        <v>2</v>
      </c>
      <c r="I101" s="9" t="s">
        <v>165</v>
      </c>
      <c r="J101" s="9">
        <v>2</v>
      </c>
      <c r="K101" s="9" t="s">
        <v>115</v>
      </c>
      <c r="L101" s="9">
        <v>3</v>
      </c>
      <c r="M101" s="9">
        <v>0</v>
      </c>
      <c r="N101" s="3"/>
      <c r="O101" s="7"/>
      <c r="P101" s="7"/>
      <c r="Q101" s="7"/>
      <c r="R101" s="7"/>
      <c r="S101" s="7">
        <v>0</v>
      </c>
      <c r="T101" s="9">
        <v>1100</v>
      </c>
      <c r="U101" s="10"/>
      <c r="V101" s="10"/>
      <c r="W101" s="10">
        <v>0</v>
      </c>
      <c r="X101" s="7">
        <v>800</v>
      </c>
      <c r="Y101" s="7"/>
      <c r="Z101" s="7">
        <v>0</v>
      </c>
      <c r="AA101" s="10"/>
      <c r="AB101" s="7" t="s">
        <v>166</v>
      </c>
      <c r="AC101" s="7"/>
    </row>
    <row r="102" spans="1:29">
      <c r="A102" s="1">
        <v>10010019</v>
      </c>
      <c r="B102" s="8" t="s">
        <v>167</v>
      </c>
      <c r="C102" s="19" t="s">
        <v>480</v>
      </c>
      <c r="D102" s="1">
        <v>2</v>
      </c>
      <c r="E102" s="2">
        <v>1</v>
      </c>
      <c r="F102" s="7">
        <v>8</v>
      </c>
      <c r="G102" s="7" t="s">
        <v>98</v>
      </c>
      <c r="H102" s="7">
        <v>2</v>
      </c>
      <c r="I102" s="9" t="s">
        <v>165</v>
      </c>
      <c r="J102" s="9">
        <v>2</v>
      </c>
      <c r="K102" s="9" t="s">
        <v>103</v>
      </c>
      <c r="L102" s="9">
        <v>6</v>
      </c>
      <c r="M102" s="9">
        <v>0</v>
      </c>
      <c r="N102" s="3"/>
      <c r="O102" s="7"/>
      <c r="P102" s="7"/>
      <c r="Q102" s="7"/>
      <c r="R102" s="7"/>
      <c r="S102" s="7">
        <v>0</v>
      </c>
      <c r="T102" s="9">
        <v>7600</v>
      </c>
      <c r="U102" s="10"/>
      <c r="V102" s="10"/>
      <c r="W102" s="10">
        <v>0</v>
      </c>
      <c r="X102" s="7">
        <v>6000</v>
      </c>
      <c r="Y102" s="7"/>
      <c r="Z102" s="7">
        <v>0</v>
      </c>
      <c r="AA102" s="10"/>
      <c r="AB102" s="7" t="s">
        <v>166</v>
      </c>
      <c r="AC102" s="7"/>
    </row>
    <row r="103" spans="1:29">
      <c r="A103" s="1">
        <v>10010019</v>
      </c>
      <c r="B103" s="8" t="s">
        <v>168</v>
      </c>
      <c r="C103" s="19" t="s">
        <v>480</v>
      </c>
      <c r="D103" s="1">
        <v>3</v>
      </c>
      <c r="E103" s="2">
        <v>1</v>
      </c>
      <c r="F103" s="7">
        <v>12</v>
      </c>
      <c r="G103" s="7" t="s">
        <v>98</v>
      </c>
      <c r="H103" s="7">
        <v>2</v>
      </c>
      <c r="I103" s="9" t="s">
        <v>165</v>
      </c>
      <c r="J103" s="9">
        <v>2</v>
      </c>
      <c r="K103" s="9" t="s">
        <v>86</v>
      </c>
      <c r="L103" s="9">
        <v>8</v>
      </c>
      <c r="M103" s="9">
        <v>0</v>
      </c>
      <c r="N103" s="3"/>
      <c r="O103" s="7"/>
      <c r="P103" s="7"/>
      <c r="Q103" s="7"/>
      <c r="R103" s="7"/>
      <c r="S103" s="7">
        <v>0</v>
      </c>
      <c r="T103" s="9">
        <f>MROUND(ROUND(T102*2.4,0)*(100+10%*P103)%,30)</f>
        <v>18240</v>
      </c>
      <c r="U103" s="10"/>
      <c r="V103" s="10"/>
      <c r="W103" s="10">
        <v>0</v>
      </c>
      <c r="X103" s="7">
        <v>15000</v>
      </c>
      <c r="Y103" s="7"/>
      <c r="Z103" s="7">
        <v>0</v>
      </c>
      <c r="AA103" s="10"/>
      <c r="AB103" s="7" t="s">
        <v>166</v>
      </c>
      <c r="AC103" s="7"/>
    </row>
    <row r="104" spans="1:29">
      <c r="A104" s="1">
        <v>10010019</v>
      </c>
      <c r="B104" s="8" t="s">
        <v>169</v>
      </c>
      <c r="C104" s="19" t="s">
        <v>480</v>
      </c>
      <c r="D104" s="1">
        <v>4</v>
      </c>
      <c r="E104" s="2">
        <v>1</v>
      </c>
      <c r="F104" s="7">
        <v>15</v>
      </c>
      <c r="G104" s="7" t="s">
        <v>98</v>
      </c>
      <c r="H104" s="7">
        <v>2</v>
      </c>
      <c r="I104" s="9" t="s">
        <v>165</v>
      </c>
      <c r="J104" s="9">
        <v>2</v>
      </c>
      <c r="K104" s="9" t="s">
        <v>106</v>
      </c>
      <c r="L104" s="9">
        <v>11</v>
      </c>
      <c r="M104" s="9">
        <v>0</v>
      </c>
      <c r="N104" s="3"/>
      <c r="O104" s="7"/>
      <c r="P104" s="7"/>
      <c r="Q104" s="7"/>
      <c r="R104" s="7"/>
      <c r="S104" s="7">
        <v>0</v>
      </c>
      <c r="T104" s="9">
        <f t="shared" ref="T104" si="16">MROUND(ROUND(T103*3,0)*(100+10%*P104)%,30)</f>
        <v>54720</v>
      </c>
      <c r="U104" s="10"/>
      <c r="V104" s="10"/>
      <c r="W104" s="10">
        <v>0</v>
      </c>
      <c r="X104" s="7">
        <f>MROUND(ROUND(X103*2.4,0)*(100+10%*S104)%,30)</f>
        <v>36000</v>
      </c>
      <c r="Y104" s="7"/>
      <c r="Z104" s="7">
        <v>0</v>
      </c>
      <c r="AA104" s="10"/>
      <c r="AB104" s="7" t="s">
        <v>166</v>
      </c>
      <c r="AC104" s="7"/>
    </row>
    <row r="105" spans="1:29">
      <c r="A105" s="1">
        <v>10010019</v>
      </c>
      <c r="B105" s="8" t="s">
        <v>170</v>
      </c>
      <c r="C105" s="19" t="s">
        <v>480</v>
      </c>
      <c r="D105" s="1">
        <v>5</v>
      </c>
      <c r="E105" s="2">
        <v>1</v>
      </c>
      <c r="F105" s="7">
        <v>20</v>
      </c>
      <c r="G105" s="7" t="s">
        <v>98</v>
      </c>
      <c r="H105" s="7">
        <v>2</v>
      </c>
      <c r="I105" s="9" t="s">
        <v>165</v>
      </c>
      <c r="J105" s="9">
        <v>2</v>
      </c>
      <c r="K105" s="9" t="s">
        <v>156</v>
      </c>
      <c r="L105" s="9">
        <v>13</v>
      </c>
      <c r="M105" s="9">
        <v>0</v>
      </c>
      <c r="N105" s="3"/>
      <c r="O105" s="7"/>
      <c r="P105" s="7"/>
      <c r="Q105" s="7"/>
      <c r="R105" s="7"/>
      <c r="S105" s="7">
        <v>0</v>
      </c>
      <c r="T105" s="9">
        <f>MROUND(ROUND(T104*2.7,0)*(100+10%*P105)%,30)</f>
        <v>147750</v>
      </c>
      <c r="U105" s="10"/>
      <c r="V105" s="10"/>
      <c r="W105" s="10">
        <v>0</v>
      </c>
      <c r="X105" s="7">
        <f>MROUND(ROUND(X104*3,0)*(100+10%*S105)%,30)</f>
        <v>108000</v>
      </c>
      <c r="Y105" s="7"/>
      <c r="Z105" s="7">
        <v>0</v>
      </c>
      <c r="AA105" s="10"/>
      <c r="AB105" s="7" t="s">
        <v>166</v>
      </c>
      <c r="AC105" s="7"/>
    </row>
    <row r="106" spans="1:29">
      <c r="A106" s="1">
        <v>10010020</v>
      </c>
      <c r="B106" s="8" t="s">
        <v>264</v>
      </c>
      <c r="C106" s="19" t="s">
        <v>481</v>
      </c>
      <c r="D106" s="1">
        <v>1</v>
      </c>
      <c r="E106" s="2">
        <v>1</v>
      </c>
      <c r="F106" s="7">
        <v>10</v>
      </c>
      <c r="G106" s="7" t="s">
        <v>90</v>
      </c>
      <c r="H106" s="7">
        <v>2</v>
      </c>
      <c r="I106" s="9" t="s">
        <v>265</v>
      </c>
      <c r="J106" s="9">
        <v>2</v>
      </c>
      <c r="K106" s="9" t="s">
        <v>84</v>
      </c>
      <c r="L106" s="9">
        <v>5</v>
      </c>
      <c r="M106" s="9">
        <v>0</v>
      </c>
      <c r="N106" s="3"/>
      <c r="O106" s="7"/>
      <c r="P106" s="7"/>
      <c r="Q106" s="7"/>
      <c r="R106" s="7"/>
      <c r="S106" s="7">
        <v>0</v>
      </c>
      <c r="T106" s="9">
        <v>3000</v>
      </c>
      <c r="U106" s="10"/>
      <c r="V106" s="10"/>
      <c r="W106" s="10">
        <v>0</v>
      </c>
      <c r="X106" s="7">
        <v>2800</v>
      </c>
      <c r="Y106" s="7"/>
      <c r="Z106" s="7">
        <v>0</v>
      </c>
      <c r="AA106" s="10"/>
      <c r="AB106" s="7" t="s">
        <v>266</v>
      </c>
      <c r="AC106" s="7"/>
    </row>
    <row r="107" spans="1:29">
      <c r="A107" s="1">
        <v>10010020</v>
      </c>
      <c r="B107" s="8" t="s">
        <v>267</v>
      </c>
      <c r="C107" s="19" t="s">
        <v>481</v>
      </c>
      <c r="D107" s="1">
        <v>2</v>
      </c>
      <c r="E107" s="2">
        <v>1</v>
      </c>
      <c r="F107" s="7">
        <v>12</v>
      </c>
      <c r="G107" s="7" t="s">
        <v>90</v>
      </c>
      <c r="H107" s="7">
        <v>2</v>
      </c>
      <c r="I107" s="9" t="s">
        <v>265</v>
      </c>
      <c r="J107" s="9">
        <v>2</v>
      </c>
      <c r="K107" s="9" t="s">
        <v>103</v>
      </c>
      <c r="L107" s="9">
        <v>6</v>
      </c>
      <c r="M107" s="9">
        <v>0</v>
      </c>
      <c r="N107" s="3"/>
      <c r="O107" s="7"/>
      <c r="P107" s="7"/>
      <c r="Q107" s="7"/>
      <c r="R107" s="7"/>
      <c r="S107" s="7">
        <v>0</v>
      </c>
      <c r="T107" s="9">
        <v>7600</v>
      </c>
      <c r="U107" s="10"/>
      <c r="V107" s="10"/>
      <c r="W107" s="10">
        <v>0</v>
      </c>
      <c r="X107" s="7">
        <v>7200</v>
      </c>
      <c r="Y107" s="7"/>
      <c r="Z107" s="7">
        <v>0</v>
      </c>
      <c r="AA107" s="10"/>
      <c r="AB107" s="7" t="s">
        <v>266</v>
      </c>
      <c r="AC107" s="7"/>
    </row>
    <row r="108" spans="1:29">
      <c r="A108" s="1">
        <v>10010020</v>
      </c>
      <c r="B108" s="8" t="s">
        <v>268</v>
      </c>
      <c r="C108" s="19" t="s">
        <v>481</v>
      </c>
      <c r="D108" s="1">
        <v>3</v>
      </c>
      <c r="E108" s="2">
        <v>1</v>
      </c>
      <c r="F108" s="7">
        <v>15</v>
      </c>
      <c r="G108" s="7" t="s">
        <v>90</v>
      </c>
      <c r="H108" s="7">
        <v>2</v>
      </c>
      <c r="I108" s="9" t="s">
        <v>265</v>
      </c>
      <c r="J108" s="9">
        <v>2</v>
      </c>
      <c r="K108" s="9" t="s">
        <v>127</v>
      </c>
      <c r="L108" s="9">
        <v>9</v>
      </c>
      <c r="M108" s="9">
        <v>0</v>
      </c>
      <c r="N108" s="3"/>
      <c r="O108" s="7"/>
      <c r="P108" s="7"/>
      <c r="Q108" s="7"/>
      <c r="R108" s="7"/>
      <c r="S108" s="7">
        <v>0</v>
      </c>
      <c r="T108" s="9">
        <f>MROUND(ROUND(T107*2.5,0)*(100+10%*P108)%,30)</f>
        <v>18990</v>
      </c>
      <c r="U108" s="10"/>
      <c r="V108" s="10"/>
      <c r="W108" s="10">
        <v>0</v>
      </c>
      <c r="X108" s="7">
        <v>18000</v>
      </c>
      <c r="Y108" s="7"/>
      <c r="Z108" s="7">
        <v>0</v>
      </c>
      <c r="AA108" s="10"/>
      <c r="AB108" s="7" t="s">
        <v>266</v>
      </c>
      <c r="AC108" s="7"/>
    </row>
    <row r="109" spans="1:29">
      <c r="A109" s="1">
        <v>10010020</v>
      </c>
      <c r="B109" s="8" t="s">
        <v>269</v>
      </c>
      <c r="C109" s="19" t="s">
        <v>481</v>
      </c>
      <c r="D109" s="1">
        <v>4</v>
      </c>
      <c r="E109" s="2">
        <v>1</v>
      </c>
      <c r="F109" s="7">
        <v>18</v>
      </c>
      <c r="G109" s="7" t="s">
        <v>90</v>
      </c>
      <c r="H109" s="7">
        <v>2</v>
      </c>
      <c r="I109" s="9" t="s">
        <v>265</v>
      </c>
      <c r="J109" s="9">
        <v>2</v>
      </c>
      <c r="K109" s="9" t="s">
        <v>88</v>
      </c>
      <c r="L109" s="9">
        <v>10</v>
      </c>
      <c r="M109" s="9">
        <v>0</v>
      </c>
      <c r="N109" s="3"/>
      <c r="O109" s="7"/>
      <c r="P109" s="7"/>
      <c r="Q109" s="7"/>
      <c r="R109" s="7"/>
      <c r="S109" s="7">
        <v>0</v>
      </c>
      <c r="T109" s="9">
        <f t="shared" ref="T109:T110" si="17">MROUND(ROUND(T108*2.5,0)*(100+10%*P109)%,30)</f>
        <v>47490</v>
      </c>
      <c r="U109" s="10"/>
      <c r="V109" s="10"/>
      <c r="W109" s="10">
        <v>0</v>
      </c>
      <c r="X109" s="7">
        <f>MROUND(ROUND(X108*2.5,0)*(100+10%*S109)%,30)</f>
        <v>45000</v>
      </c>
      <c r="Y109" s="7"/>
      <c r="Z109" s="7">
        <v>0</v>
      </c>
      <c r="AA109" s="10"/>
      <c r="AB109" s="7" t="s">
        <v>266</v>
      </c>
      <c r="AC109" s="7"/>
    </row>
    <row r="110" spans="1:29">
      <c r="A110" s="1">
        <v>10010020</v>
      </c>
      <c r="B110" s="8" t="s">
        <v>270</v>
      </c>
      <c r="C110" s="19" t="s">
        <v>481</v>
      </c>
      <c r="D110" s="1">
        <v>5</v>
      </c>
      <c r="E110" s="2">
        <v>1</v>
      </c>
      <c r="F110" s="7">
        <v>21</v>
      </c>
      <c r="G110" s="7" t="s">
        <v>90</v>
      </c>
      <c r="H110" s="7">
        <v>2</v>
      </c>
      <c r="I110" s="9" t="s">
        <v>265</v>
      </c>
      <c r="J110" s="9">
        <v>2</v>
      </c>
      <c r="K110" s="9" t="s">
        <v>156</v>
      </c>
      <c r="L110" s="9">
        <v>13</v>
      </c>
      <c r="M110" s="9">
        <v>0</v>
      </c>
      <c r="N110" s="3"/>
      <c r="O110" s="7"/>
      <c r="P110" s="7"/>
      <c r="Q110" s="7"/>
      <c r="R110" s="7"/>
      <c r="S110" s="7">
        <v>0</v>
      </c>
      <c r="T110" s="9">
        <f t="shared" si="17"/>
        <v>118740</v>
      </c>
      <c r="U110" s="10"/>
      <c r="V110" s="10"/>
      <c r="W110" s="10">
        <v>0</v>
      </c>
      <c r="X110" s="7">
        <f>MROUND(ROUND(X109*2.5,0)*(100+10%*S110)%,30)</f>
        <v>112500</v>
      </c>
      <c r="Y110" s="7"/>
      <c r="Z110" s="7">
        <v>0</v>
      </c>
      <c r="AA110" s="10"/>
      <c r="AB110" s="7" t="s">
        <v>266</v>
      </c>
      <c r="AC110" s="7"/>
    </row>
    <row r="111" spans="1:29">
      <c r="A111" s="1">
        <v>10010021</v>
      </c>
      <c r="B111" s="8" t="s">
        <v>271</v>
      </c>
      <c r="C111" s="19" t="s">
        <v>482</v>
      </c>
      <c r="D111" s="1">
        <v>1</v>
      </c>
      <c r="E111" s="2">
        <v>1</v>
      </c>
      <c r="F111" s="7">
        <v>10</v>
      </c>
      <c r="G111" s="7" t="s">
        <v>90</v>
      </c>
      <c r="H111" s="7">
        <v>2</v>
      </c>
      <c r="I111" s="9" t="s">
        <v>272</v>
      </c>
      <c r="J111" s="9">
        <v>2</v>
      </c>
      <c r="K111" s="9" t="s">
        <v>79</v>
      </c>
      <c r="L111" s="9">
        <v>2</v>
      </c>
      <c r="M111" s="9">
        <v>0</v>
      </c>
      <c r="N111" s="3"/>
      <c r="O111" s="7"/>
      <c r="P111" s="7"/>
      <c r="Q111" s="7"/>
      <c r="R111" s="7"/>
      <c r="S111" s="7">
        <v>0</v>
      </c>
      <c r="T111" s="9">
        <v>800</v>
      </c>
      <c r="U111" s="10"/>
      <c r="V111" s="10"/>
      <c r="W111" s="10">
        <v>0</v>
      </c>
      <c r="X111" s="7">
        <v>750</v>
      </c>
      <c r="Y111" s="7"/>
      <c r="Z111" s="7">
        <v>0</v>
      </c>
      <c r="AA111" s="10"/>
      <c r="AB111" s="7" t="s">
        <v>273</v>
      </c>
      <c r="AC111" s="7"/>
    </row>
    <row r="112" spans="1:29">
      <c r="A112" s="1">
        <v>10010021</v>
      </c>
      <c r="B112" s="8" t="s">
        <v>274</v>
      </c>
      <c r="C112" s="19" t="s">
        <v>482</v>
      </c>
      <c r="D112" s="1">
        <v>2</v>
      </c>
      <c r="E112" s="2">
        <v>1</v>
      </c>
      <c r="F112" s="7">
        <v>13</v>
      </c>
      <c r="G112" s="7" t="s">
        <v>90</v>
      </c>
      <c r="H112" s="7">
        <v>2</v>
      </c>
      <c r="I112" s="9" t="s">
        <v>272</v>
      </c>
      <c r="J112" s="9">
        <v>2</v>
      </c>
      <c r="K112" s="9" t="s">
        <v>84</v>
      </c>
      <c r="L112" s="9">
        <v>5</v>
      </c>
      <c r="M112" s="9">
        <v>0</v>
      </c>
      <c r="N112" s="3"/>
      <c r="O112" s="7"/>
      <c r="P112" s="7"/>
      <c r="Q112" s="7"/>
      <c r="R112" s="7"/>
      <c r="S112" s="7">
        <v>0</v>
      </c>
      <c r="T112" s="9">
        <v>3100</v>
      </c>
      <c r="U112" s="10"/>
      <c r="V112" s="10"/>
      <c r="W112" s="10">
        <v>0</v>
      </c>
      <c r="X112" s="7">
        <v>3300</v>
      </c>
      <c r="Y112" s="7"/>
      <c r="Z112" s="7">
        <v>0</v>
      </c>
      <c r="AA112" s="10"/>
      <c r="AB112" s="7" t="s">
        <v>273</v>
      </c>
      <c r="AC112" s="7"/>
    </row>
    <row r="113" spans="1:29">
      <c r="A113" s="1">
        <v>10010021</v>
      </c>
      <c r="B113" s="8" t="s">
        <v>275</v>
      </c>
      <c r="C113" s="19" t="s">
        <v>482</v>
      </c>
      <c r="D113" s="1">
        <v>3</v>
      </c>
      <c r="E113" s="2">
        <v>1</v>
      </c>
      <c r="F113" s="7">
        <v>15</v>
      </c>
      <c r="G113" s="7" t="s">
        <v>90</v>
      </c>
      <c r="H113" s="7">
        <v>2</v>
      </c>
      <c r="I113" s="9" t="s">
        <v>272</v>
      </c>
      <c r="J113" s="9">
        <v>2</v>
      </c>
      <c r="K113" s="9" t="s">
        <v>122</v>
      </c>
      <c r="L113" s="9">
        <v>7</v>
      </c>
      <c r="M113" s="9">
        <v>0</v>
      </c>
      <c r="N113" s="3"/>
      <c r="O113" s="7"/>
      <c r="P113" s="7"/>
      <c r="Q113" s="7"/>
      <c r="R113" s="7"/>
      <c r="S113" s="7">
        <v>0</v>
      </c>
      <c r="T113" s="9">
        <f>MROUND(ROUND(T112*2.5,0)*(100+10%*P113)%,30)</f>
        <v>7740</v>
      </c>
      <c r="U113" s="10"/>
      <c r="V113" s="10"/>
      <c r="W113" s="10">
        <v>0</v>
      </c>
      <c r="X113" s="7">
        <v>9000</v>
      </c>
      <c r="Y113" s="7"/>
      <c r="Z113" s="7">
        <v>0</v>
      </c>
      <c r="AA113" s="10"/>
      <c r="AB113" s="7" t="s">
        <v>273</v>
      </c>
      <c r="AC113" s="7"/>
    </row>
    <row r="114" spans="1:29">
      <c r="A114" s="1">
        <v>10010021</v>
      </c>
      <c r="B114" s="8" t="s">
        <v>276</v>
      </c>
      <c r="C114" s="19" t="s">
        <v>482</v>
      </c>
      <c r="D114" s="1">
        <v>4</v>
      </c>
      <c r="E114" s="2">
        <v>1</v>
      </c>
      <c r="F114" s="7">
        <v>19</v>
      </c>
      <c r="G114" s="7" t="s">
        <v>90</v>
      </c>
      <c r="H114" s="7">
        <v>2</v>
      </c>
      <c r="I114" s="9" t="s">
        <v>272</v>
      </c>
      <c r="J114" s="9">
        <v>2</v>
      </c>
      <c r="K114" s="9" t="s">
        <v>127</v>
      </c>
      <c r="L114" s="9">
        <v>9</v>
      </c>
      <c r="M114" s="9">
        <v>0</v>
      </c>
      <c r="N114" s="3"/>
      <c r="O114" s="7"/>
      <c r="P114" s="7"/>
      <c r="Q114" s="7"/>
      <c r="R114" s="7"/>
      <c r="S114" s="7">
        <v>0</v>
      </c>
      <c r="T114" s="9">
        <f t="shared" ref="T114:T115" si="18">MROUND(ROUND(T113*2.5,0)*(100+10%*P114)%,30)</f>
        <v>19350</v>
      </c>
      <c r="U114" s="10"/>
      <c r="V114" s="10"/>
      <c r="W114" s="10">
        <v>0</v>
      </c>
      <c r="X114" s="7">
        <f>MROUND(ROUND(X113*2.5,0)*(100+10%*S114)%,30)</f>
        <v>22500</v>
      </c>
      <c r="Y114" s="7"/>
      <c r="Z114" s="7">
        <v>0</v>
      </c>
      <c r="AA114" s="10"/>
      <c r="AB114" s="7" t="s">
        <v>273</v>
      </c>
      <c r="AC114" s="7"/>
    </row>
    <row r="115" spans="1:29">
      <c r="A115" s="1">
        <v>10010021</v>
      </c>
      <c r="B115" s="8" t="s">
        <v>277</v>
      </c>
      <c r="C115" s="19" t="s">
        <v>482</v>
      </c>
      <c r="D115" s="1">
        <v>5</v>
      </c>
      <c r="E115" s="2">
        <v>1</v>
      </c>
      <c r="F115" s="7">
        <v>25</v>
      </c>
      <c r="G115" s="7" t="s">
        <v>90</v>
      </c>
      <c r="H115" s="7">
        <v>2</v>
      </c>
      <c r="I115" s="9" t="s">
        <v>272</v>
      </c>
      <c r="J115" s="9">
        <v>2</v>
      </c>
      <c r="K115" s="9" t="s">
        <v>88</v>
      </c>
      <c r="L115" s="9">
        <v>10</v>
      </c>
      <c r="M115" s="9">
        <v>0</v>
      </c>
      <c r="N115" s="3"/>
      <c r="O115" s="7"/>
      <c r="P115" s="7"/>
      <c r="Q115" s="7"/>
      <c r="R115" s="7"/>
      <c r="S115" s="7">
        <v>0</v>
      </c>
      <c r="T115" s="9">
        <f t="shared" si="18"/>
        <v>48390</v>
      </c>
      <c r="U115" s="10"/>
      <c r="V115" s="10"/>
      <c r="W115" s="10">
        <v>0</v>
      </c>
      <c r="X115" s="7">
        <f>MROUND(ROUND(X114*2.5,0)*(100+10%*S115)%,30)</f>
        <v>56250</v>
      </c>
      <c r="Y115" s="7"/>
      <c r="Z115" s="7">
        <v>0</v>
      </c>
      <c r="AA115" s="10"/>
      <c r="AB115" s="7" t="s">
        <v>273</v>
      </c>
      <c r="AC115" s="7"/>
    </row>
    <row r="116" spans="1:29">
      <c r="A116" s="1">
        <v>10010022</v>
      </c>
      <c r="B116" s="8" t="s">
        <v>278</v>
      </c>
      <c r="C116" s="19" t="s">
        <v>483</v>
      </c>
      <c r="D116" s="1">
        <v>1</v>
      </c>
      <c r="E116" s="2">
        <v>1</v>
      </c>
      <c r="F116" s="7">
        <v>9</v>
      </c>
      <c r="G116" s="7" t="s">
        <v>90</v>
      </c>
      <c r="H116" s="7">
        <v>2</v>
      </c>
      <c r="I116" s="9" t="s">
        <v>279</v>
      </c>
      <c r="J116" s="9">
        <v>2</v>
      </c>
      <c r="K116" s="9" t="s">
        <v>82</v>
      </c>
      <c r="L116" s="9">
        <v>4</v>
      </c>
      <c r="M116" s="9">
        <v>0</v>
      </c>
      <c r="N116" s="3"/>
      <c r="O116" s="7"/>
      <c r="P116" s="7"/>
      <c r="Q116" s="7"/>
      <c r="R116" s="7"/>
      <c r="S116" s="7">
        <v>0</v>
      </c>
      <c r="T116" s="9">
        <v>2400</v>
      </c>
      <c r="U116" s="10"/>
      <c r="V116" s="10"/>
      <c r="W116" s="10">
        <v>0</v>
      </c>
      <c r="X116" s="7">
        <v>2100</v>
      </c>
      <c r="Y116" s="7"/>
      <c r="Z116" s="7">
        <v>0</v>
      </c>
      <c r="AA116" s="10"/>
      <c r="AB116" s="7" t="s">
        <v>280</v>
      </c>
      <c r="AC116" s="7"/>
    </row>
    <row r="117" spans="1:29">
      <c r="A117" s="1">
        <v>10010022</v>
      </c>
      <c r="B117" s="8" t="s">
        <v>281</v>
      </c>
      <c r="C117" s="19" t="s">
        <v>483</v>
      </c>
      <c r="D117" s="1">
        <v>2</v>
      </c>
      <c r="E117" s="2">
        <v>1</v>
      </c>
      <c r="F117" s="7">
        <v>13</v>
      </c>
      <c r="G117" s="7" t="s">
        <v>282</v>
      </c>
      <c r="H117" s="7">
        <v>2</v>
      </c>
      <c r="I117" s="9" t="s">
        <v>279</v>
      </c>
      <c r="J117" s="9">
        <v>2</v>
      </c>
      <c r="K117" s="9" t="s">
        <v>84</v>
      </c>
      <c r="L117" s="9">
        <v>5</v>
      </c>
      <c r="M117" s="9">
        <v>0</v>
      </c>
      <c r="N117" s="3"/>
      <c r="O117" s="7"/>
      <c r="P117" s="7"/>
      <c r="Q117" s="7"/>
      <c r="R117" s="7"/>
      <c r="S117" s="7">
        <v>0</v>
      </c>
      <c r="T117" s="9">
        <v>3180</v>
      </c>
      <c r="U117" s="10"/>
      <c r="V117" s="10"/>
      <c r="W117" s="10">
        <v>0</v>
      </c>
      <c r="X117" s="7">
        <v>3000</v>
      </c>
      <c r="Y117" s="7"/>
      <c r="Z117" s="7">
        <v>0</v>
      </c>
      <c r="AA117" s="10"/>
      <c r="AB117" s="7" t="s">
        <v>280</v>
      </c>
      <c r="AC117" s="7"/>
    </row>
    <row r="118" spans="1:29">
      <c r="A118" s="1">
        <v>10010022</v>
      </c>
      <c r="B118" s="8" t="s">
        <v>283</v>
      </c>
      <c r="C118" s="19" t="s">
        <v>483</v>
      </c>
      <c r="D118" s="1">
        <v>3</v>
      </c>
      <c r="E118" s="2">
        <v>1</v>
      </c>
      <c r="F118" s="7">
        <v>16</v>
      </c>
      <c r="G118" s="7" t="s">
        <v>90</v>
      </c>
      <c r="H118" s="7">
        <v>2</v>
      </c>
      <c r="I118" s="9" t="s">
        <v>279</v>
      </c>
      <c r="J118" s="9">
        <v>2</v>
      </c>
      <c r="K118" s="9" t="s">
        <v>122</v>
      </c>
      <c r="L118" s="9">
        <v>7</v>
      </c>
      <c r="M118" s="9">
        <v>0</v>
      </c>
      <c r="N118" s="3"/>
      <c r="O118" s="7"/>
      <c r="P118" s="7"/>
      <c r="Q118" s="7"/>
      <c r="R118" s="7"/>
      <c r="S118" s="7">
        <v>0</v>
      </c>
      <c r="T118" s="9">
        <f>MROUND(ROUND(T117*2.5,0)*(100+10%*P118)%,30)</f>
        <v>7950</v>
      </c>
      <c r="U118" s="10"/>
      <c r="V118" s="10"/>
      <c r="W118" s="10">
        <v>0</v>
      </c>
      <c r="X118" s="7">
        <v>7800</v>
      </c>
      <c r="Y118" s="7"/>
      <c r="Z118" s="7">
        <v>0</v>
      </c>
      <c r="AA118" s="10"/>
      <c r="AB118" s="7" t="s">
        <v>280</v>
      </c>
      <c r="AC118" s="7"/>
    </row>
    <row r="119" spans="1:29">
      <c r="A119" s="1">
        <v>10010022</v>
      </c>
      <c r="B119" s="8" t="s">
        <v>284</v>
      </c>
      <c r="C119" s="19" t="s">
        <v>483</v>
      </c>
      <c r="D119" s="1">
        <v>4</v>
      </c>
      <c r="E119" s="2">
        <v>1</v>
      </c>
      <c r="F119" s="7">
        <v>20</v>
      </c>
      <c r="G119" s="7" t="s">
        <v>90</v>
      </c>
      <c r="H119" s="7">
        <v>2</v>
      </c>
      <c r="I119" s="9" t="s">
        <v>279</v>
      </c>
      <c r="J119" s="9">
        <v>2</v>
      </c>
      <c r="K119" s="9" t="s">
        <v>127</v>
      </c>
      <c r="L119" s="9">
        <v>9</v>
      </c>
      <c r="M119" s="9">
        <v>0</v>
      </c>
      <c r="N119" s="3"/>
      <c r="O119" s="7"/>
      <c r="P119" s="7"/>
      <c r="Q119" s="7"/>
      <c r="R119" s="7"/>
      <c r="S119" s="7">
        <v>0</v>
      </c>
      <c r="T119" s="9">
        <f t="shared" ref="T119" si="19">MROUND(ROUND(T118*2.5,0)*(100+10%*P119)%,30)</f>
        <v>19890</v>
      </c>
      <c r="U119" s="10"/>
      <c r="V119" s="10"/>
      <c r="W119" s="10">
        <v>0</v>
      </c>
      <c r="X119" s="7">
        <f>MROUND(ROUND(X118*2.5,0)*(100+10%*S119)%,30)</f>
        <v>19500</v>
      </c>
      <c r="Y119" s="7"/>
      <c r="Z119" s="7">
        <v>0</v>
      </c>
      <c r="AA119" s="10"/>
      <c r="AB119" s="7" t="s">
        <v>280</v>
      </c>
      <c r="AC119" s="7"/>
    </row>
    <row r="120" spans="1:29">
      <c r="A120" s="1">
        <v>10010022</v>
      </c>
      <c r="B120" s="8" t="s">
        <v>285</v>
      </c>
      <c r="C120" s="19" t="s">
        <v>483</v>
      </c>
      <c r="D120" s="1">
        <v>5</v>
      </c>
      <c r="E120" s="2">
        <v>1</v>
      </c>
      <c r="F120" s="7">
        <v>24</v>
      </c>
      <c r="G120" s="7" t="s">
        <v>90</v>
      </c>
      <c r="H120" s="7">
        <v>2</v>
      </c>
      <c r="I120" s="9" t="s">
        <v>279</v>
      </c>
      <c r="J120" s="9">
        <v>2</v>
      </c>
      <c r="K120" s="9" t="s">
        <v>262</v>
      </c>
      <c r="L120" s="9">
        <v>14</v>
      </c>
      <c r="M120" s="9">
        <v>0</v>
      </c>
      <c r="N120" s="3"/>
      <c r="O120" s="7"/>
      <c r="P120" s="7"/>
      <c r="Q120" s="7"/>
      <c r="R120" s="7"/>
      <c r="S120" s="7">
        <v>0</v>
      </c>
      <c r="T120" s="9">
        <f>MROUND(ROUND(T119*6.3,0)*(100+10%*P120)%,30)</f>
        <v>125310</v>
      </c>
      <c r="U120" s="10"/>
      <c r="V120" s="10"/>
      <c r="W120" s="10">
        <v>0</v>
      </c>
      <c r="X120" s="7">
        <f>MROUND(ROUND(X119*6,0)*(100+10%*S120)%,30)</f>
        <v>117000</v>
      </c>
      <c r="Y120" s="7"/>
      <c r="Z120" s="7">
        <v>0</v>
      </c>
      <c r="AA120" s="10"/>
      <c r="AB120" s="7" t="s">
        <v>280</v>
      </c>
      <c r="AC120" s="7"/>
    </row>
    <row r="121" spans="1:29">
      <c r="A121" s="1">
        <v>10010023</v>
      </c>
      <c r="B121" s="8" t="s">
        <v>286</v>
      </c>
      <c r="C121" s="19" t="s">
        <v>484</v>
      </c>
      <c r="D121" s="1">
        <v>1</v>
      </c>
      <c r="E121" s="2">
        <v>1</v>
      </c>
      <c r="F121" s="7">
        <v>5</v>
      </c>
      <c r="G121" s="7" t="s">
        <v>90</v>
      </c>
      <c r="H121" s="7">
        <v>2</v>
      </c>
      <c r="I121" s="9" t="s">
        <v>287</v>
      </c>
      <c r="J121" s="9">
        <v>2</v>
      </c>
      <c r="K121" s="9" t="s">
        <v>112</v>
      </c>
      <c r="L121" s="9">
        <v>1</v>
      </c>
      <c r="M121" s="9">
        <v>0</v>
      </c>
      <c r="N121" s="3"/>
      <c r="O121" s="7"/>
      <c r="P121" s="7"/>
      <c r="Q121" s="7"/>
      <c r="R121" s="7"/>
      <c r="S121" s="7">
        <v>0</v>
      </c>
      <c r="T121" s="9">
        <v>2000</v>
      </c>
      <c r="U121" s="10"/>
      <c r="V121" s="10"/>
      <c r="W121" s="10">
        <v>0</v>
      </c>
      <c r="X121" s="7">
        <v>1800</v>
      </c>
      <c r="Y121" s="7"/>
      <c r="Z121" s="7">
        <v>0</v>
      </c>
      <c r="AA121" s="10"/>
      <c r="AB121" s="7" t="s">
        <v>288</v>
      </c>
      <c r="AC121" s="7"/>
    </row>
    <row r="122" spans="1:29">
      <c r="A122" s="1">
        <v>10010023</v>
      </c>
      <c r="B122" s="8" t="s">
        <v>289</v>
      </c>
      <c r="C122" s="19" t="s">
        <v>484</v>
      </c>
      <c r="D122" s="1">
        <v>2</v>
      </c>
      <c r="E122" s="2">
        <v>1</v>
      </c>
      <c r="F122" s="7">
        <v>10</v>
      </c>
      <c r="G122" s="7" t="s">
        <v>90</v>
      </c>
      <c r="H122" s="7">
        <v>2</v>
      </c>
      <c r="I122" s="9" t="s">
        <v>287</v>
      </c>
      <c r="J122" s="9">
        <v>2</v>
      </c>
      <c r="K122" s="9" t="s">
        <v>103</v>
      </c>
      <c r="L122" s="9">
        <v>6</v>
      </c>
      <c r="M122" s="9">
        <v>0</v>
      </c>
      <c r="N122" s="3"/>
      <c r="O122" s="7"/>
      <c r="P122" s="7"/>
      <c r="Q122" s="7"/>
      <c r="R122" s="7"/>
      <c r="S122" s="7">
        <v>0</v>
      </c>
      <c r="T122" s="9">
        <v>8000</v>
      </c>
      <c r="U122" s="10"/>
      <c r="V122" s="10"/>
      <c r="W122" s="10">
        <v>0</v>
      </c>
      <c r="X122" s="7">
        <v>8100</v>
      </c>
      <c r="Y122" s="7"/>
      <c r="Z122" s="7">
        <v>0</v>
      </c>
      <c r="AA122" s="10"/>
      <c r="AB122" s="7" t="s">
        <v>288</v>
      </c>
      <c r="AC122" s="7"/>
    </row>
    <row r="123" spans="1:29">
      <c r="A123" s="1">
        <v>10010023</v>
      </c>
      <c r="B123" s="8" t="s">
        <v>290</v>
      </c>
      <c r="C123" s="19" t="s">
        <v>484</v>
      </c>
      <c r="D123" s="1">
        <v>3</v>
      </c>
      <c r="E123" s="2">
        <v>1</v>
      </c>
      <c r="F123" s="7">
        <v>15</v>
      </c>
      <c r="G123" s="7" t="s">
        <v>90</v>
      </c>
      <c r="H123" s="7">
        <v>2</v>
      </c>
      <c r="I123" s="9" t="s">
        <v>287</v>
      </c>
      <c r="J123" s="9">
        <v>2</v>
      </c>
      <c r="K123" s="9" t="s">
        <v>132</v>
      </c>
      <c r="L123" s="9">
        <v>12</v>
      </c>
      <c r="M123" s="9">
        <v>0</v>
      </c>
      <c r="N123" s="3"/>
      <c r="O123" s="7"/>
      <c r="P123" s="7"/>
      <c r="Q123" s="7"/>
      <c r="R123" s="7"/>
      <c r="S123" s="7">
        <v>0</v>
      </c>
      <c r="T123" s="9">
        <v>110000</v>
      </c>
      <c r="U123" s="10"/>
      <c r="V123" s="10"/>
      <c r="W123" s="10">
        <v>0</v>
      </c>
      <c r="X123" s="7">
        <v>120000</v>
      </c>
      <c r="Y123" s="7"/>
      <c r="Z123" s="7">
        <v>0</v>
      </c>
      <c r="AA123" s="10"/>
      <c r="AB123" s="7" t="s">
        <v>288</v>
      </c>
      <c r="AC123" s="7"/>
    </row>
    <row r="124" spans="1:29">
      <c r="A124" s="1">
        <v>10010024</v>
      </c>
      <c r="B124" s="8" t="s">
        <v>291</v>
      </c>
      <c r="C124" s="19" t="s">
        <v>485</v>
      </c>
      <c r="D124" s="1">
        <v>1</v>
      </c>
      <c r="E124" s="2">
        <v>1</v>
      </c>
      <c r="F124" s="7">
        <v>5</v>
      </c>
      <c r="G124" s="7" t="s">
        <v>90</v>
      </c>
      <c r="H124" s="7">
        <v>2</v>
      </c>
      <c r="I124" s="9" t="s">
        <v>292</v>
      </c>
      <c r="J124" s="9">
        <v>2</v>
      </c>
      <c r="K124" s="9" t="s">
        <v>79</v>
      </c>
      <c r="L124" s="9">
        <v>2</v>
      </c>
      <c r="M124" s="9">
        <v>0</v>
      </c>
      <c r="N124" s="3"/>
      <c r="O124" s="7"/>
      <c r="P124" s="7"/>
      <c r="Q124" s="7"/>
      <c r="R124" s="7"/>
      <c r="S124" s="7">
        <v>0</v>
      </c>
      <c r="T124" s="9">
        <v>720</v>
      </c>
      <c r="U124" s="10"/>
      <c r="V124" s="10"/>
      <c r="W124" s="10">
        <v>0</v>
      </c>
      <c r="X124" s="7">
        <v>720</v>
      </c>
      <c r="Y124" s="7"/>
      <c r="Z124" s="7">
        <v>0</v>
      </c>
      <c r="AA124" s="10"/>
      <c r="AB124" s="7" t="s">
        <v>293</v>
      </c>
      <c r="AC124" s="7"/>
    </row>
    <row r="125" spans="1:29">
      <c r="A125" s="1">
        <v>10010024</v>
      </c>
      <c r="B125" s="8" t="s">
        <v>294</v>
      </c>
      <c r="C125" s="19" t="s">
        <v>485</v>
      </c>
      <c r="D125" s="1">
        <v>2</v>
      </c>
      <c r="E125" s="2">
        <v>1</v>
      </c>
      <c r="F125" s="7">
        <v>10</v>
      </c>
      <c r="G125" s="7" t="s">
        <v>90</v>
      </c>
      <c r="H125" s="7">
        <v>2</v>
      </c>
      <c r="I125" s="9" t="s">
        <v>292</v>
      </c>
      <c r="J125" s="9">
        <v>2</v>
      </c>
      <c r="K125" s="9" t="s">
        <v>84</v>
      </c>
      <c r="L125" s="9">
        <v>5</v>
      </c>
      <c r="M125" s="9">
        <v>0</v>
      </c>
      <c r="N125" s="3"/>
      <c r="O125" s="7"/>
      <c r="P125" s="7"/>
      <c r="Q125" s="7"/>
      <c r="R125" s="7"/>
      <c r="S125" s="7">
        <v>0</v>
      </c>
      <c r="T125" s="9">
        <v>2970</v>
      </c>
      <c r="U125" s="10"/>
      <c r="V125" s="10"/>
      <c r="W125" s="10">
        <v>0</v>
      </c>
      <c r="X125" s="7">
        <v>3000</v>
      </c>
      <c r="Y125" s="7"/>
      <c r="Z125" s="7">
        <v>0</v>
      </c>
      <c r="AA125" s="10"/>
      <c r="AB125" s="7" t="s">
        <v>293</v>
      </c>
      <c r="AC125" s="7"/>
    </row>
    <row r="126" spans="1:29">
      <c r="A126" s="1">
        <v>10010024</v>
      </c>
      <c r="B126" s="8" t="s">
        <v>295</v>
      </c>
      <c r="C126" s="19" t="s">
        <v>485</v>
      </c>
      <c r="D126" s="1">
        <v>3</v>
      </c>
      <c r="E126" s="2">
        <v>1</v>
      </c>
      <c r="F126" s="7">
        <v>14</v>
      </c>
      <c r="G126" s="7" t="s">
        <v>90</v>
      </c>
      <c r="H126" s="7">
        <v>2</v>
      </c>
      <c r="I126" s="9" t="s">
        <v>292</v>
      </c>
      <c r="J126" s="9">
        <v>2</v>
      </c>
      <c r="K126" s="9" t="s">
        <v>122</v>
      </c>
      <c r="L126" s="9">
        <v>7</v>
      </c>
      <c r="M126" s="9">
        <v>0</v>
      </c>
      <c r="N126" s="3"/>
      <c r="O126" s="7"/>
      <c r="P126" s="7"/>
      <c r="Q126" s="7"/>
      <c r="R126" s="7"/>
      <c r="S126" s="7">
        <v>0</v>
      </c>
      <c r="T126" s="9">
        <f>MROUND(ROUND(T125*2.5,0)*(100+10%*H126)%,30)</f>
        <v>7440</v>
      </c>
      <c r="U126" s="10"/>
      <c r="V126" s="10"/>
      <c r="W126" s="10">
        <v>0</v>
      </c>
      <c r="X126" s="7">
        <v>7500</v>
      </c>
      <c r="Y126" s="7"/>
      <c r="Z126" s="7">
        <v>0</v>
      </c>
      <c r="AA126" s="10"/>
      <c r="AB126" s="7" t="s">
        <v>293</v>
      </c>
      <c r="AC126" s="7"/>
    </row>
    <row r="127" spans="1:29">
      <c r="A127" s="1">
        <v>10010024</v>
      </c>
      <c r="B127" s="8" t="s">
        <v>296</v>
      </c>
      <c r="C127" s="19" t="s">
        <v>485</v>
      </c>
      <c r="D127" s="1">
        <v>4</v>
      </c>
      <c r="E127" s="2">
        <v>1</v>
      </c>
      <c r="F127" s="7">
        <v>19</v>
      </c>
      <c r="G127" s="7" t="s">
        <v>90</v>
      </c>
      <c r="H127" s="7">
        <v>2</v>
      </c>
      <c r="I127" s="9" t="s">
        <v>292</v>
      </c>
      <c r="J127" s="9">
        <v>2</v>
      </c>
      <c r="K127" s="9" t="s">
        <v>88</v>
      </c>
      <c r="L127" s="9">
        <v>10</v>
      </c>
      <c r="M127" s="9">
        <v>0</v>
      </c>
      <c r="N127" s="3"/>
      <c r="O127" s="7"/>
      <c r="P127" s="7"/>
      <c r="Q127" s="7"/>
      <c r="R127" s="7"/>
      <c r="S127" s="7">
        <v>0</v>
      </c>
      <c r="T127" s="9">
        <f>MROUND(ROUND(T126*6,0)*(100+10%*H127)%,30)</f>
        <v>44730</v>
      </c>
      <c r="U127" s="10"/>
      <c r="V127" s="10"/>
      <c r="W127" s="10">
        <v>0</v>
      </c>
      <c r="X127" s="7">
        <f>MROUND(ROUND(X126*4,0)*(100+10%*N127)%,30)</f>
        <v>30000</v>
      </c>
      <c r="Y127" s="7"/>
      <c r="Z127" s="7">
        <v>0</v>
      </c>
      <c r="AA127" s="10"/>
      <c r="AB127" s="7" t="s">
        <v>293</v>
      </c>
      <c r="AC127" s="7"/>
    </row>
    <row r="128" spans="1:29">
      <c r="A128" s="1">
        <v>10010024</v>
      </c>
      <c r="B128" s="8" t="s">
        <v>297</v>
      </c>
      <c r="C128" s="19" t="s">
        <v>485</v>
      </c>
      <c r="D128" s="1">
        <v>5</v>
      </c>
      <c r="E128" s="2">
        <v>1</v>
      </c>
      <c r="F128" s="7">
        <v>25</v>
      </c>
      <c r="G128" s="7" t="s">
        <v>90</v>
      </c>
      <c r="H128" s="7">
        <v>2</v>
      </c>
      <c r="I128" s="9" t="s">
        <v>292</v>
      </c>
      <c r="J128" s="9">
        <v>2</v>
      </c>
      <c r="K128" s="9" t="s">
        <v>262</v>
      </c>
      <c r="L128" s="9">
        <v>14</v>
      </c>
      <c r="M128" s="9">
        <v>0</v>
      </c>
      <c r="N128" s="3"/>
      <c r="O128" s="7"/>
      <c r="P128" s="7"/>
      <c r="Q128" s="7"/>
      <c r="R128" s="7"/>
      <c r="S128" s="7">
        <v>0</v>
      </c>
      <c r="T128" s="9">
        <f>MROUND(ROUND(T127*3.3,0)*(100+10%*H128)%,30)</f>
        <v>147900</v>
      </c>
      <c r="U128" s="10"/>
      <c r="V128" s="10"/>
      <c r="W128" s="10">
        <v>0</v>
      </c>
      <c r="X128" s="7">
        <f>MROUND(ROUND(X127*6,0)*(100+10%*N128)%,30)</f>
        <v>180000</v>
      </c>
      <c r="Y128" s="7"/>
      <c r="Z128" s="7">
        <v>0</v>
      </c>
      <c r="AA128" s="10"/>
      <c r="AB128" s="7" t="s">
        <v>293</v>
      </c>
      <c r="AC128" s="7"/>
    </row>
    <row r="129" spans="1:29">
      <c r="A129" s="1">
        <v>10010025</v>
      </c>
      <c r="B129" s="8" t="s">
        <v>298</v>
      </c>
      <c r="C129" s="19" t="s">
        <v>486</v>
      </c>
      <c r="D129" s="1">
        <v>1</v>
      </c>
      <c r="E129" s="2">
        <v>1</v>
      </c>
      <c r="F129" s="7">
        <v>7</v>
      </c>
      <c r="G129" s="7" t="s">
        <v>90</v>
      </c>
      <c r="H129" s="7">
        <v>2</v>
      </c>
      <c r="I129" s="9" t="s">
        <v>299</v>
      </c>
      <c r="J129" s="9">
        <v>2</v>
      </c>
      <c r="K129" s="9" t="s">
        <v>79</v>
      </c>
      <c r="L129" s="9">
        <v>2</v>
      </c>
      <c r="M129" s="9">
        <v>0</v>
      </c>
      <c r="N129" s="3"/>
      <c r="O129" s="7"/>
      <c r="P129" s="7"/>
      <c r="Q129" s="7"/>
      <c r="R129" s="7"/>
      <c r="S129" s="7">
        <v>0</v>
      </c>
      <c r="T129" s="9">
        <v>700</v>
      </c>
      <c r="U129" s="10"/>
      <c r="V129" s="10"/>
      <c r="W129" s="10">
        <v>0</v>
      </c>
      <c r="X129" s="7">
        <v>600</v>
      </c>
      <c r="Y129" s="7"/>
      <c r="Z129" s="7">
        <v>0</v>
      </c>
      <c r="AA129" s="10"/>
      <c r="AB129" s="7" t="s">
        <v>300</v>
      </c>
      <c r="AC129" s="7"/>
    </row>
    <row r="130" spans="1:29">
      <c r="A130" s="1">
        <v>10010025</v>
      </c>
      <c r="B130" s="8" t="s">
        <v>301</v>
      </c>
      <c r="C130" s="19" t="s">
        <v>486</v>
      </c>
      <c r="D130" s="1">
        <v>2</v>
      </c>
      <c r="E130" s="2">
        <v>1</v>
      </c>
      <c r="F130" s="7">
        <v>11</v>
      </c>
      <c r="G130" s="7" t="s">
        <v>90</v>
      </c>
      <c r="H130" s="7">
        <v>2</v>
      </c>
      <c r="I130" s="9" t="s">
        <v>299</v>
      </c>
      <c r="J130" s="9">
        <v>2</v>
      </c>
      <c r="K130" s="9" t="s">
        <v>82</v>
      </c>
      <c r="L130" s="9">
        <v>4</v>
      </c>
      <c r="M130" s="9">
        <v>0</v>
      </c>
      <c r="N130" s="3"/>
      <c r="O130" s="7"/>
      <c r="P130" s="7"/>
      <c r="Q130" s="7"/>
      <c r="R130" s="7"/>
      <c r="S130" s="7">
        <v>0</v>
      </c>
      <c r="T130" s="9">
        <v>2200</v>
      </c>
      <c r="U130" s="10"/>
      <c r="V130" s="10"/>
      <c r="W130" s="10">
        <v>0</v>
      </c>
      <c r="X130" s="7">
        <v>2000</v>
      </c>
      <c r="Y130" s="7"/>
      <c r="Z130" s="7">
        <v>0</v>
      </c>
      <c r="AA130" s="10"/>
      <c r="AB130" s="7" t="s">
        <v>300</v>
      </c>
      <c r="AC130" s="7"/>
    </row>
    <row r="131" spans="1:29">
      <c r="A131" s="1">
        <v>10010025</v>
      </c>
      <c r="B131" s="8" t="s">
        <v>302</v>
      </c>
      <c r="C131" s="19" t="s">
        <v>486</v>
      </c>
      <c r="D131" s="1">
        <v>3</v>
      </c>
      <c r="E131" s="2">
        <v>1</v>
      </c>
      <c r="F131" s="7">
        <v>15</v>
      </c>
      <c r="G131" s="7" t="s">
        <v>90</v>
      </c>
      <c r="H131" s="7">
        <v>2</v>
      </c>
      <c r="I131" s="9" t="s">
        <v>299</v>
      </c>
      <c r="J131" s="9">
        <v>2</v>
      </c>
      <c r="K131" s="9" t="s">
        <v>122</v>
      </c>
      <c r="L131" s="9">
        <v>7</v>
      </c>
      <c r="M131" s="9">
        <v>0</v>
      </c>
      <c r="N131" s="3"/>
      <c r="O131" s="7"/>
      <c r="P131" s="7"/>
      <c r="Q131" s="7"/>
      <c r="R131" s="7"/>
      <c r="S131" s="7">
        <v>0</v>
      </c>
      <c r="T131" s="9">
        <f>MROUND(ROUND(T130*3,0)*(100+10%*P131)%,30)</f>
        <v>6600</v>
      </c>
      <c r="U131" s="10"/>
      <c r="V131" s="10"/>
      <c r="W131" s="10">
        <v>0</v>
      </c>
      <c r="X131" s="7">
        <v>6000</v>
      </c>
      <c r="Y131" s="7"/>
      <c r="Z131" s="7">
        <v>0</v>
      </c>
      <c r="AA131" s="10"/>
      <c r="AB131" s="7" t="s">
        <v>300</v>
      </c>
      <c r="AC131" s="7"/>
    </row>
    <row r="132" spans="1:29">
      <c r="A132" s="1">
        <v>10010025</v>
      </c>
      <c r="B132" s="8" t="s">
        <v>303</v>
      </c>
      <c r="C132" s="19" t="s">
        <v>486</v>
      </c>
      <c r="D132" s="1">
        <v>4</v>
      </c>
      <c r="E132" s="2">
        <v>1</v>
      </c>
      <c r="F132" s="7">
        <v>20</v>
      </c>
      <c r="G132" s="7" t="s">
        <v>90</v>
      </c>
      <c r="H132" s="7">
        <v>2</v>
      </c>
      <c r="I132" s="9" t="s">
        <v>299</v>
      </c>
      <c r="J132" s="9">
        <v>2</v>
      </c>
      <c r="K132" s="9" t="s">
        <v>106</v>
      </c>
      <c r="L132" s="9">
        <v>11</v>
      </c>
      <c r="M132" s="9">
        <v>0</v>
      </c>
      <c r="N132" s="3"/>
      <c r="O132" s="7"/>
      <c r="P132" s="7"/>
      <c r="Q132" s="7"/>
      <c r="R132" s="7"/>
      <c r="S132" s="7">
        <v>0</v>
      </c>
      <c r="T132" s="9">
        <f>MROUND(ROUND(T131*6.3,0)*(100+10%*P132)%,30)</f>
        <v>41580</v>
      </c>
      <c r="U132" s="10"/>
      <c r="V132" s="10"/>
      <c r="W132" s="10">
        <v>0</v>
      </c>
      <c r="X132" s="7">
        <f>MROUND(ROUND(X131*5,0)*(100+10%*S132)%,30)</f>
        <v>30000</v>
      </c>
      <c r="Y132" s="7"/>
      <c r="Z132" s="7">
        <v>0</v>
      </c>
      <c r="AA132" s="10"/>
      <c r="AB132" s="7" t="s">
        <v>300</v>
      </c>
      <c r="AC132" s="7"/>
    </row>
    <row r="133" spans="1:29">
      <c r="A133" s="1">
        <v>10010025</v>
      </c>
      <c r="B133" s="8" t="s">
        <v>304</v>
      </c>
      <c r="C133" s="19" t="s">
        <v>486</v>
      </c>
      <c r="D133" s="1">
        <v>5</v>
      </c>
      <c r="E133" s="2">
        <v>1</v>
      </c>
      <c r="F133" s="7">
        <v>26</v>
      </c>
      <c r="G133" s="7" t="s">
        <v>90</v>
      </c>
      <c r="H133" s="7">
        <v>2</v>
      </c>
      <c r="I133" s="9" t="s">
        <v>299</v>
      </c>
      <c r="J133" s="9">
        <v>2</v>
      </c>
      <c r="K133" s="9" t="s">
        <v>156</v>
      </c>
      <c r="L133" s="9">
        <v>13</v>
      </c>
      <c r="M133" s="9">
        <v>0</v>
      </c>
      <c r="N133" s="3"/>
      <c r="O133" s="7"/>
      <c r="P133" s="7"/>
      <c r="Q133" s="7"/>
      <c r="R133" s="7"/>
      <c r="S133" s="7">
        <v>0</v>
      </c>
      <c r="T133" s="9">
        <f>MROUND(ROUND(T132*3.3,0)*(100+10%*P133)%,30)</f>
        <v>137220</v>
      </c>
      <c r="U133" s="10"/>
      <c r="V133" s="10"/>
      <c r="W133" s="10">
        <v>0</v>
      </c>
      <c r="X133" s="7">
        <f>MROUND(ROUND(X132*6.3,0)*(100+10%*S133)%,30)</f>
        <v>189000</v>
      </c>
      <c r="Y133" s="7"/>
      <c r="Z133" s="7">
        <v>0</v>
      </c>
      <c r="AA133" s="10"/>
      <c r="AB133" s="7" t="s">
        <v>300</v>
      </c>
      <c r="AC133" s="7"/>
    </row>
    <row r="134" spans="1:29">
      <c r="A134" s="1">
        <v>10010026</v>
      </c>
      <c r="B134" s="8" t="s">
        <v>305</v>
      </c>
      <c r="C134" s="19" t="s">
        <v>487</v>
      </c>
      <c r="D134" s="1">
        <v>1</v>
      </c>
      <c r="E134" s="2">
        <v>1</v>
      </c>
      <c r="F134" s="7">
        <v>7</v>
      </c>
      <c r="G134" s="7" t="s">
        <v>90</v>
      </c>
      <c r="H134" s="7">
        <v>2</v>
      </c>
      <c r="I134" s="9" t="s">
        <v>306</v>
      </c>
      <c r="J134" s="9">
        <v>2</v>
      </c>
      <c r="K134" s="9" t="s">
        <v>79</v>
      </c>
      <c r="L134" s="9">
        <v>2</v>
      </c>
      <c r="M134" s="9">
        <v>0</v>
      </c>
      <c r="N134" s="3"/>
      <c r="O134" s="7"/>
      <c r="P134" s="7"/>
      <c r="Q134" s="7"/>
      <c r="R134" s="7"/>
      <c r="S134" s="7">
        <v>0</v>
      </c>
      <c r="T134" s="9">
        <v>690</v>
      </c>
      <c r="U134" s="10"/>
      <c r="V134" s="10"/>
      <c r="W134" s="10">
        <v>0</v>
      </c>
      <c r="X134" s="7">
        <v>600</v>
      </c>
      <c r="Y134" s="7"/>
      <c r="Z134" s="7">
        <v>0</v>
      </c>
      <c r="AA134" s="10"/>
      <c r="AB134" s="7" t="s">
        <v>307</v>
      </c>
      <c r="AC134" s="7"/>
    </row>
    <row r="135" spans="1:29">
      <c r="A135" s="1">
        <v>10010026</v>
      </c>
      <c r="B135" s="8" t="s">
        <v>308</v>
      </c>
      <c r="C135" s="19" t="s">
        <v>487</v>
      </c>
      <c r="D135" s="1">
        <v>2</v>
      </c>
      <c r="E135" s="2">
        <v>1</v>
      </c>
      <c r="F135" s="7">
        <v>10</v>
      </c>
      <c r="G135" s="7" t="s">
        <v>90</v>
      </c>
      <c r="H135" s="7">
        <v>2</v>
      </c>
      <c r="I135" s="9" t="s">
        <v>306</v>
      </c>
      <c r="J135" s="9">
        <v>2</v>
      </c>
      <c r="K135" s="9" t="s">
        <v>84</v>
      </c>
      <c r="L135" s="9">
        <v>5</v>
      </c>
      <c r="M135" s="9">
        <v>0</v>
      </c>
      <c r="N135" s="3"/>
      <c r="O135" s="7"/>
      <c r="P135" s="7"/>
      <c r="Q135" s="7"/>
      <c r="R135" s="7"/>
      <c r="S135" s="7">
        <v>0</v>
      </c>
      <c r="T135" s="9">
        <v>2800</v>
      </c>
      <c r="U135" s="10"/>
      <c r="V135" s="10"/>
      <c r="W135" s="10">
        <v>0</v>
      </c>
      <c r="X135" s="7">
        <v>2700</v>
      </c>
      <c r="Y135" s="7"/>
      <c r="Z135" s="7">
        <v>0</v>
      </c>
      <c r="AA135" s="10"/>
      <c r="AB135" s="7" t="s">
        <v>307</v>
      </c>
      <c r="AC135" s="7"/>
    </row>
    <row r="136" spans="1:29">
      <c r="A136" s="1">
        <v>10010026</v>
      </c>
      <c r="B136" s="8" t="s">
        <v>309</v>
      </c>
      <c r="C136" s="19" t="s">
        <v>487</v>
      </c>
      <c r="D136" s="1">
        <v>3</v>
      </c>
      <c r="E136" s="2">
        <v>1</v>
      </c>
      <c r="F136" s="7">
        <v>14</v>
      </c>
      <c r="G136" s="7" t="s">
        <v>90</v>
      </c>
      <c r="H136" s="7">
        <v>2</v>
      </c>
      <c r="I136" s="9" t="s">
        <v>306</v>
      </c>
      <c r="J136" s="9">
        <v>2</v>
      </c>
      <c r="K136" s="9" t="s">
        <v>86</v>
      </c>
      <c r="L136" s="9">
        <v>8</v>
      </c>
      <c r="M136" s="9">
        <v>0</v>
      </c>
      <c r="N136" s="3"/>
      <c r="O136" s="7"/>
      <c r="P136" s="7"/>
      <c r="Q136" s="7"/>
      <c r="R136" s="7"/>
      <c r="S136" s="7">
        <v>0</v>
      </c>
      <c r="T136" s="9">
        <f>MROUND(ROUND(T135*3.9,0)*(100+10%*P136)%,30)</f>
        <v>10920</v>
      </c>
      <c r="U136" s="10"/>
      <c r="V136" s="10"/>
      <c r="W136" s="10">
        <v>0</v>
      </c>
      <c r="X136" s="7">
        <v>9300</v>
      </c>
      <c r="Y136" s="7"/>
      <c r="Z136" s="7">
        <v>0</v>
      </c>
      <c r="AA136" s="10"/>
      <c r="AB136" s="7" t="s">
        <v>307</v>
      </c>
      <c r="AC136" s="7"/>
    </row>
    <row r="137" spans="1:29">
      <c r="A137" s="1">
        <v>10010026</v>
      </c>
      <c r="B137" s="8" t="s">
        <v>310</v>
      </c>
      <c r="C137" s="19" t="s">
        <v>487</v>
      </c>
      <c r="D137" s="1">
        <v>4</v>
      </c>
      <c r="E137" s="2">
        <v>1</v>
      </c>
      <c r="F137" s="7">
        <v>19</v>
      </c>
      <c r="G137" s="7" t="s">
        <v>90</v>
      </c>
      <c r="H137" s="7">
        <v>2</v>
      </c>
      <c r="I137" s="9" t="s">
        <v>306</v>
      </c>
      <c r="J137" s="9">
        <v>2</v>
      </c>
      <c r="K137" s="9" t="s">
        <v>88</v>
      </c>
      <c r="L137" s="9">
        <v>10</v>
      </c>
      <c r="M137" s="9">
        <v>0</v>
      </c>
      <c r="N137" s="3"/>
      <c r="O137" s="7"/>
      <c r="P137" s="7"/>
      <c r="Q137" s="7"/>
      <c r="R137" s="7"/>
      <c r="S137" s="7">
        <v>0</v>
      </c>
      <c r="T137" s="9">
        <f t="shared" ref="T137" si="20">MROUND(ROUND(T136*3.9,0)*(100+10%*P137)%,30)</f>
        <v>42600</v>
      </c>
      <c r="U137" s="10"/>
      <c r="V137" s="10"/>
      <c r="W137" s="10">
        <v>0</v>
      </c>
      <c r="X137" s="7">
        <f>MROUND(ROUND(X136*3.9,0)*(100+10%*S137)%,30)</f>
        <v>36270</v>
      </c>
      <c r="Y137" s="7"/>
      <c r="Z137" s="7">
        <v>0</v>
      </c>
      <c r="AA137" s="10"/>
      <c r="AB137" s="7" t="s">
        <v>307</v>
      </c>
      <c r="AC137" s="7"/>
    </row>
    <row r="138" spans="1:29">
      <c r="A138" s="1">
        <v>10010026</v>
      </c>
      <c r="B138" s="8" t="s">
        <v>311</v>
      </c>
      <c r="C138" s="19" t="s">
        <v>487</v>
      </c>
      <c r="D138" s="1">
        <v>5</v>
      </c>
      <c r="E138" s="2">
        <v>1</v>
      </c>
      <c r="F138" s="7">
        <v>25</v>
      </c>
      <c r="G138" s="7" t="s">
        <v>90</v>
      </c>
      <c r="H138" s="7">
        <v>2</v>
      </c>
      <c r="I138" s="9" t="s">
        <v>306</v>
      </c>
      <c r="J138" s="9">
        <v>2</v>
      </c>
      <c r="K138" s="9" t="s">
        <v>132</v>
      </c>
      <c r="L138" s="9">
        <v>12</v>
      </c>
      <c r="M138" s="9">
        <v>0</v>
      </c>
      <c r="N138" s="3"/>
      <c r="O138" s="7"/>
      <c r="P138" s="7"/>
      <c r="Q138" s="7"/>
      <c r="R138" s="7"/>
      <c r="S138" s="7">
        <v>0</v>
      </c>
      <c r="T138" s="9">
        <f>MROUND(ROUND(T137*3,0)*(100+10%*P138)%,30)</f>
        <v>127800</v>
      </c>
      <c r="U138" s="10"/>
      <c r="V138" s="10"/>
      <c r="W138" s="10">
        <v>0</v>
      </c>
      <c r="X138" s="7">
        <f>MROUND(ROUND(X137*3.9,0)*(100+10%*S138)%,30)</f>
        <v>141450</v>
      </c>
      <c r="Y138" s="7"/>
      <c r="Z138" s="7">
        <v>0</v>
      </c>
      <c r="AA138" s="10"/>
      <c r="AB138" s="7" t="s">
        <v>307</v>
      </c>
      <c r="AC138" s="7"/>
    </row>
    <row r="139" spans="1:29">
      <c r="A139" s="1">
        <v>10010027</v>
      </c>
      <c r="B139" s="8" t="s">
        <v>312</v>
      </c>
      <c r="C139" s="19" t="s">
        <v>488</v>
      </c>
      <c r="D139" s="1">
        <v>1</v>
      </c>
      <c r="E139" s="2">
        <v>1</v>
      </c>
      <c r="F139" s="7">
        <v>5</v>
      </c>
      <c r="G139" s="7" t="s">
        <v>90</v>
      </c>
      <c r="H139" s="7">
        <v>2</v>
      </c>
      <c r="I139" s="9" t="s">
        <v>313</v>
      </c>
      <c r="J139" s="9">
        <v>2</v>
      </c>
      <c r="K139" s="9" t="s">
        <v>84</v>
      </c>
      <c r="L139" s="9">
        <v>5</v>
      </c>
      <c r="M139" s="9">
        <v>0</v>
      </c>
      <c r="N139" s="3"/>
      <c r="O139" s="7"/>
      <c r="P139" s="7"/>
      <c r="Q139" s="7"/>
      <c r="R139" s="7"/>
      <c r="S139" s="7">
        <v>0</v>
      </c>
      <c r="T139" s="9">
        <v>2750</v>
      </c>
      <c r="U139" s="10"/>
      <c r="V139" s="10"/>
      <c r="W139" s="10">
        <v>0</v>
      </c>
      <c r="X139" s="7">
        <v>2400</v>
      </c>
      <c r="Y139" s="7"/>
      <c r="Z139" s="7">
        <v>0</v>
      </c>
      <c r="AA139" s="10"/>
      <c r="AB139" s="7" t="s">
        <v>314</v>
      </c>
      <c r="AC139" s="7"/>
    </row>
    <row r="140" spans="1:29">
      <c r="A140" s="1">
        <v>10010027</v>
      </c>
      <c r="B140" s="8" t="s">
        <v>315</v>
      </c>
      <c r="C140" s="19" t="s">
        <v>488</v>
      </c>
      <c r="D140" s="1">
        <v>2</v>
      </c>
      <c r="E140" s="2">
        <v>1</v>
      </c>
      <c r="F140" s="7">
        <v>10</v>
      </c>
      <c r="G140" s="7" t="s">
        <v>90</v>
      </c>
      <c r="H140" s="7">
        <v>2</v>
      </c>
      <c r="I140" s="9" t="s">
        <v>313</v>
      </c>
      <c r="J140" s="9">
        <v>2</v>
      </c>
      <c r="K140" s="9" t="s">
        <v>122</v>
      </c>
      <c r="L140" s="9">
        <v>7</v>
      </c>
      <c r="M140" s="9">
        <v>0</v>
      </c>
      <c r="N140" s="3"/>
      <c r="O140" s="7"/>
      <c r="P140" s="7"/>
      <c r="Q140" s="7"/>
      <c r="R140" s="7"/>
      <c r="S140" s="7">
        <v>0</v>
      </c>
      <c r="T140" s="9">
        <v>7000</v>
      </c>
      <c r="U140" s="10"/>
      <c r="V140" s="10"/>
      <c r="W140" s="10">
        <v>0</v>
      </c>
      <c r="X140" s="7">
        <v>6300</v>
      </c>
      <c r="Y140" s="7"/>
      <c r="Z140" s="7">
        <v>0</v>
      </c>
      <c r="AA140" s="10"/>
      <c r="AB140" s="7" t="s">
        <v>314</v>
      </c>
      <c r="AC140" s="7"/>
    </row>
    <row r="141" spans="1:29">
      <c r="A141" s="1">
        <v>10010027</v>
      </c>
      <c r="B141" s="8" t="s">
        <v>316</v>
      </c>
      <c r="C141" s="19" t="s">
        <v>488</v>
      </c>
      <c r="D141" s="1">
        <v>3</v>
      </c>
      <c r="E141" s="2">
        <v>1</v>
      </c>
      <c r="F141" s="7">
        <v>15</v>
      </c>
      <c r="G141" s="7" t="s">
        <v>90</v>
      </c>
      <c r="H141" s="7">
        <v>2</v>
      </c>
      <c r="I141" s="9" t="s">
        <v>313</v>
      </c>
      <c r="J141" s="9">
        <v>2</v>
      </c>
      <c r="K141" s="9" t="s">
        <v>127</v>
      </c>
      <c r="L141" s="9">
        <v>9</v>
      </c>
      <c r="M141" s="9">
        <v>0</v>
      </c>
      <c r="N141" s="3"/>
      <c r="O141" s="7"/>
      <c r="P141" s="7"/>
      <c r="Q141" s="7"/>
      <c r="R141" s="7"/>
      <c r="S141" s="7">
        <v>0</v>
      </c>
      <c r="T141" s="9">
        <f>MROUND(ROUND(T140*2.5,0)*(100+10%*P141)%,30)</f>
        <v>17490</v>
      </c>
      <c r="U141" s="10"/>
      <c r="V141" s="10"/>
      <c r="W141" s="10">
        <v>0</v>
      </c>
      <c r="X141" s="7">
        <v>15000</v>
      </c>
      <c r="Y141" s="7"/>
      <c r="Z141" s="7">
        <v>0</v>
      </c>
      <c r="AA141" s="10"/>
      <c r="AB141" s="7" t="s">
        <v>314</v>
      </c>
      <c r="AC141" s="7"/>
    </row>
    <row r="142" spans="1:29">
      <c r="A142" s="1">
        <v>10010027</v>
      </c>
      <c r="B142" s="8" t="s">
        <v>317</v>
      </c>
      <c r="C142" s="19" t="s">
        <v>488</v>
      </c>
      <c r="D142" s="1">
        <v>4</v>
      </c>
      <c r="E142" s="2">
        <v>1</v>
      </c>
      <c r="F142" s="7">
        <v>20</v>
      </c>
      <c r="G142" s="7" t="s">
        <v>90</v>
      </c>
      <c r="H142" s="7">
        <v>2</v>
      </c>
      <c r="I142" s="9" t="s">
        <v>313</v>
      </c>
      <c r="J142" s="9">
        <v>2</v>
      </c>
      <c r="K142" s="9" t="s">
        <v>106</v>
      </c>
      <c r="L142" s="9">
        <v>11</v>
      </c>
      <c r="M142" s="9">
        <v>0</v>
      </c>
      <c r="N142" s="3"/>
      <c r="O142" s="7"/>
      <c r="P142" s="7"/>
      <c r="Q142" s="7"/>
      <c r="R142" s="7"/>
      <c r="S142" s="7">
        <v>0</v>
      </c>
      <c r="T142" s="9">
        <f t="shared" ref="T142:T143" si="21">MROUND(ROUND(T141*2.5,0)*(100+10%*P142)%,30)</f>
        <v>43740</v>
      </c>
      <c r="U142" s="10"/>
      <c r="V142" s="10"/>
      <c r="W142" s="10">
        <v>0</v>
      </c>
      <c r="X142" s="7">
        <f>MROUND(ROUND(X141*2.5,0)*(100+10%*S142)%,30)</f>
        <v>37500</v>
      </c>
      <c r="Y142" s="7"/>
      <c r="Z142" s="7">
        <v>0</v>
      </c>
      <c r="AA142" s="10"/>
      <c r="AB142" s="7" t="s">
        <v>314</v>
      </c>
      <c r="AC142" s="7"/>
    </row>
    <row r="143" spans="1:29">
      <c r="A143" s="1">
        <v>10010027</v>
      </c>
      <c r="B143" s="8" t="s">
        <v>318</v>
      </c>
      <c r="C143" s="19" t="s">
        <v>488</v>
      </c>
      <c r="D143" s="1">
        <v>5</v>
      </c>
      <c r="E143" s="2">
        <v>1</v>
      </c>
      <c r="F143" s="7">
        <v>25</v>
      </c>
      <c r="G143" s="7" t="s">
        <v>90</v>
      </c>
      <c r="H143" s="7">
        <v>2</v>
      </c>
      <c r="I143" s="9" t="s">
        <v>313</v>
      </c>
      <c r="J143" s="9">
        <v>2</v>
      </c>
      <c r="K143" s="9" t="s">
        <v>262</v>
      </c>
      <c r="L143" s="9">
        <v>14</v>
      </c>
      <c r="M143" s="9">
        <v>0</v>
      </c>
      <c r="N143" s="3"/>
      <c r="O143" s="7"/>
      <c r="P143" s="7"/>
      <c r="Q143" s="7"/>
      <c r="R143" s="7"/>
      <c r="S143" s="7">
        <v>0</v>
      </c>
      <c r="T143" s="9">
        <f t="shared" si="21"/>
        <v>109350</v>
      </c>
      <c r="U143" s="10"/>
      <c r="V143" s="10"/>
      <c r="W143" s="10">
        <v>0</v>
      </c>
      <c r="X143" s="7">
        <f>MROUND(ROUND(X142*2.5,0)*(100+10%*S143)%,30)</f>
        <v>93750</v>
      </c>
      <c r="Y143" s="7"/>
      <c r="Z143" s="7">
        <v>0</v>
      </c>
      <c r="AA143" s="10"/>
      <c r="AB143" s="7" t="s">
        <v>314</v>
      </c>
      <c r="AC143" s="7"/>
    </row>
    <row r="144" spans="1:29">
      <c r="A144" s="1">
        <v>10010028</v>
      </c>
      <c r="B144" s="8" t="s">
        <v>319</v>
      </c>
      <c r="C144" s="19" t="s">
        <v>489</v>
      </c>
      <c r="D144" s="1">
        <v>1</v>
      </c>
      <c r="E144" s="2">
        <v>1</v>
      </c>
      <c r="F144" s="7">
        <v>10</v>
      </c>
      <c r="G144" s="7" t="s">
        <v>90</v>
      </c>
      <c r="H144" s="7">
        <v>2</v>
      </c>
      <c r="I144" s="9" t="s">
        <v>320</v>
      </c>
      <c r="J144" s="9">
        <v>2</v>
      </c>
      <c r="K144" s="9" t="s">
        <v>84</v>
      </c>
      <c r="L144" s="9">
        <v>5</v>
      </c>
      <c r="M144" s="9">
        <v>0</v>
      </c>
      <c r="N144" s="3"/>
      <c r="O144" s="7"/>
      <c r="P144" s="7"/>
      <c r="Q144" s="7"/>
      <c r="R144" s="7"/>
      <c r="S144" s="7">
        <v>0</v>
      </c>
      <c r="T144" s="9">
        <v>3000</v>
      </c>
      <c r="U144" s="10"/>
      <c r="V144" s="10"/>
      <c r="W144" s="10">
        <v>0</v>
      </c>
      <c r="X144" s="7">
        <v>3000</v>
      </c>
      <c r="Y144" s="7"/>
      <c r="Z144" s="7">
        <v>0</v>
      </c>
      <c r="AA144" s="10"/>
      <c r="AB144" s="7" t="s">
        <v>321</v>
      </c>
      <c r="AC144" s="7"/>
    </row>
    <row r="145" spans="1:29">
      <c r="A145" s="1">
        <v>10010028</v>
      </c>
      <c r="B145" s="8" t="s">
        <v>322</v>
      </c>
      <c r="C145" s="19" t="s">
        <v>489</v>
      </c>
      <c r="D145" s="1">
        <v>2</v>
      </c>
      <c r="E145" s="2">
        <v>1</v>
      </c>
      <c r="F145" s="7">
        <v>18</v>
      </c>
      <c r="G145" s="7" t="s">
        <v>90</v>
      </c>
      <c r="H145" s="7">
        <v>2</v>
      </c>
      <c r="I145" s="9" t="s">
        <v>320</v>
      </c>
      <c r="J145" s="9">
        <v>2</v>
      </c>
      <c r="K145" s="9" t="s">
        <v>86</v>
      </c>
      <c r="L145" s="9">
        <v>8</v>
      </c>
      <c r="M145" s="9">
        <v>0</v>
      </c>
      <c r="N145" s="3"/>
      <c r="O145" s="7"/>
      <c r="P145" s="7"/>
      <c r="Q145" s="7"/>
      <c r="R145" s="7"/>
      <c r="S145" s="7">
        <v>0</v>
      </c>
      <c r="T145" s="9">
        <v>13500</v>
      </c>
      <c r="U145" s="10"/>
      <c r="V145" s="10"/>
      <c r="W145" s="10">
        <v>0</v>
      </c>
      <c r="X145" s="7">
        <v>12000</v>
      </c>
      <c r="Y145" s="7"/>
      <c r="Z145" s="7">
        <v>0</v>
      </c>
      <c r="AA145" s="10"/>
      <c r="AB145" s="7" t="s">
        <v>321</v>
      </c>
      <c r="AC145" s="7"/>
    </row>
    <row r="146" spans="1:29">
      <c r="A146" s="1">
        <v>10010028</v>
      </c>
      <c r="B146" s="8" t="s">
        <v>323</v>
      </c>
      <c r="C146" s="19" t="s">
        <v>489</v>
      </c>
      <c r="D146" s="1">
        <v>3</v>
      </c>
      <c r="E146" s="2">
        <v>1</v>
      </c>
      <c r="F146" s="7">
        <v>25</v>
      </c>
      <c r="G146" s="7" t="s">
        <v>90</v>
      </c>
      <c r="H146" s="7">
        <v>2</v>
      </c>
      <c r="I146" s="9" t="s">
        <v>320</v>
      </c>
      <c r="J146" s="9">
        <v>2</v>
      </c>
      <c r="K146" s="9" t="s">
        <v>88</v>
      </c>
      <c r="L146" s="9">
        <v>10</v>
      </c>
      <c r="M146" s="9">
        <v>0</v>
      </c>
      <c r="N146" s="3"/>
      <c r="O146" s="7"/>
      <c r="P146" s="7"/>
      <c r="Q146" s="7"/>
      <c r="R146" s="7"/>
      <c r="S146" s="7">
        <v>0</v>
      </c>
      <c r="T146" s="9">
        <f>MROUND(ROUND(T145*3,0)*(100+10%*P146)%,30)</f>
        <v>40500</v>
      </c>
      <c r="U146" s="10"/>
      <c r="V146" s="10"/>
      <c r="W146" s="10">
        <v>0</v>
      </c>
      <c r="X146" s="7">
        <v>36000</v>
      </c>
      <c r="Y146" s="7"/>
      <c r="Z146" s="7">
        <v>0</v>
      </c>
      <c r="AA146" s="10"/>
      <c r="AB146" s="7" t="s">
        <v>321</v>
      </c>
      <c r="AC146" s="7"/>
    </row>
    <row r="147" spans="1:29">
      <c r="A147" s="1">
        <v>10010028</v>
      </c>
      <c r="B147" s="8" t="s">
        <v>324</v>
      </c>
      <c r="C147" s="19" t="s">
        <v>489</v>
      </c>
      <c r="D147" s="1">
        <v>4</v>
      </c>
      <c r="E147" s="2">
        <v>1</v>
      </c>
      <c r="F147" s="7">
        <v>33</v>
      </c>
      <c r="G147" s="7" t="s">
        <v>90</v>
      </c>
      <c r="H147" s="7">
        <v>2</v>
      </c>
      <c r="I147" s="9" t="s">
        <v>320</v>
      </c>
      <c r="J147" s="9">
        <v>2</v>
      </c>
      <c r="K147" s="9" t="s">
        <v>132</v>
      </c>
      <c r="L147" s="9">
        <v>12</v>
      </c>
      <c r="M147" s="9">
        <v>0</v>
      </c>
      <c r="N147" s="3"/>
      <c r="O147" s="7"/>
      <c r="P147" s="7"/>
      <c r="Q147" s="7"/>
      <c r="R147" s="7"/>
      <c r="S147" s="7">
        <v>0</v>
      </c>
      <c r="T147" s="9">
        <f t="shared" ref="T147:T148" si="22">MROUND(ROUND(T146*3,0)*(100+10%*P147)%,30)</f>
        <v>121500</v>
      </c>
      <c r="U147" s="10"/>
      <c r="V147" s="10"/>
      <c r="W147" s="10">
        <v>0</v>
      </c>
      <c r="X147" s="7">
        <f>MROUND(ROUND(X146*3,0)*(100+10%*S147)%,30)</f>
        <v>108000</v>
      </c>
      <c r="Y147" s="7"/>
      <c r="Z147" s="7">
        <v>0</v>
      </c>
      <c r="AA147" s="10"/>
      <c r="AB147" s="7" t="s">
        <v>321</v>
      </c>
      <c r="AC147" s="7"/>
    </row>
    <row r="148" spans="1:29">
      <c r="A148" s="1">
        <v>10010028</v>
      </c>
      <c r="B148" s="8" t="s">
        <v>325</v>
      </c>
      <c r="C148" s="19" t="s">
        <v>489</v>
      </c>
      <c r="D148" s="1">
        <v>5</v>
      </c>
      <c r="E148" s="2">
        <v>1</v>
      </c>
      <c r="F148" s="7">
        <v>40</v>
      </c>
      <c r="G148" s="7" t="s">
        <v>90</v>
      </c>
      <c r="H148" s="7">
        <v>2</v>
      </c>
      <c r="I148" s="9" t="s">
        <v>320</v>
      </c>
      <c r="J148" s="9">
        <v>2</v>
      </c>
      <c r="K148" s="9" t="s">
        <v>262</v>
      </c>
      <c r="L148" s="9">
        <v>14</v>
      </c>
      <c r="M148" s="9">
        <v>0</v>
      </c>
      <c r="N148" s="3"/>
      <c r="O148" s="7"/>
      <c r="P148" s="7"/>
      <c r="Q148" s="7"/>
      <c r="R148" s="7"/>
      <c r="S148" s="7">
        <v>0</v>
      </c>
      <c r="T148" s="9">
        <f t="shared" si="22"/>
        <v>364500</v>
      </c>
      <c r="U148" s="10"/>
      <c r="V148" s="10"/>
      <c r="W148" s="10">
        <v>0</v>
      </c>
      <c r="X148" s="7">
        <f>MROUND(ROUND(X147*3,0)*(100+10%*S148)%,30)</f>
        <v>324000</v>
      </c>
      <c r="Y148" s="7"/>
      <c r="Z148" s="7">
        <v>0</v>
      </c>
      <c r="AA148" s="10"/>
      <c r="AB148" s="7" t="s">
        <v>321</v>
      </c>
      <c r="AC148" s="7"/>
    </row>
    <row r="149" spans="1:29">
      <c r="A149" s="1">
        <v>10010029</v>
      </c>
      <c r="B149" s="8" t="s">
        <v>326</v>
      </c>
      <c r="C149" s="19" t="s">
        <v>490</v>
      </c>
      <c r="D149" s="1">
        <v>1</v>
      </c>
      <c r="E149" s="2">
        <v>1</v>
      </c>
      <c r="F149" s="7">
        <v>9</v>
      </c>
      <c r="G149" s="7" t="s">
        <v>90</v>
      </c>
      <c r="H149" s="7">
        <v>2</v>
      </c>
      <c r="I149" s="9" t="s">
        <v>327</v>
      </c>
      <c r="J149" s="9">
        <v>2</v>
      </c>
      <c r="K149" s="9" t="s">
        <v>115</v>
      </c>
      <c r="L149" s="9">
        <v>3</v>
      </c>
      <c r="M149" s="9">
        <v>0</v>
      </c>
      <c r="N149" s="3"/>
      <c r="O149" s="7"/>
      <c r="P149" s="7"/>
      <c r="Q149" s="7"/>
      <c r="R149" s="7"/>
      <c r="S149" s="7">
        <v>0</v>
      </c>
      <c r="T149" s="9">
        <v>1200</v>
      </c>
      <c r="U149" s="10"/>
      <c r="V149" s="10"/>
      <c r="W149" s="10">
        <v>0</v>
      </c>
      <c r="X149" s="7">
        <v>1000</v>
      </c>
      <c r="Y149" s="7"/>
      <c r="Z149" s="7">
        <v>0</v>
      </c>
      <c r="AA149" s="10"/>
      <c r="AB149" s="7" t="s">
        <v>328</v>
      </c>
      <c r="AC149" s="7"/>
    </row>
    <row r="150" spans="1:29">
      <c r="A150" s="1">
        <v>10010029</v>
      </c>
      <c r="B150" s="8" t="s">
        <v>329</v>
      </c>
      <c r="C150" s="19" t="s">
        <v>490</v>
      </c>
      <c r="D150" s="1">
        <v>2</v>
      </c>
      <c r="E150" s="2">
        <v>1</v>
      </c>
      <c r="F150" s="7">
        <v>16</v>
      </c>
      <c r="G150" s="7" t="s">
        <v>90</v>
      </c>
      <c r="H150" s="7">
        <v>2</v>
      </c>
      <c r="I150" s="9" t="s">
        <v>327</v>
      </c>
      <c r="J150" s="9">
        <v>2</v>
      </c>
      <c r="K150" s="9" t="s">
        <v>103</v>
      </c>
      <c r="L150" s="9">
        <v>6</v>
      </c>
      <c r="M150" s="9">
        <v>0</v>
      </c>
      <c r="N150" s="3"/>
      <c r="O150" s="7"/>
      <c r="P150" s="7"/>
      <c r="Q150" s="7"/>
      <c r="R150" s="7"/>
      <c r="S150" s="7">
        <v>0</v>
      </c>
      <c r="T150" s="9">
        <v>7800</v>
      </c>
      <c r="U150" s="10"/>
      <c r="V150" s="10"/>
      <c r="W150" s="10">
        <v>0</v>
      </c>
      <c r="X150" s="7">
        <v>7500</v>
      </c>
      <c r="Y150" s="7"/>
      <c r="Z150" s="7">
        <v>0</v>
      </c>
      <c r="AA150" s="10"/>
      <c r="AB150" s="7" t="s">
        <v>328</v>
      </c>
      <c r="AC150" s="7"/>
    </row>
    <row r="151" spans="1:29">
      <c r="A151" s="1">
        <v>10010029</v>
      </c>
      <c r="B151" s="8" t="s">
        <v>330</v>
      </c>
      <c r="C151" s="19" t="s">
        <v>490</v>
      </c>
      <c r="D151" s="1">
        <v>3</v>
      </c>
      <c r="E151" s="2">
        <v>1</v>
      </c>
      <c r="F151" s="7">
        <v>22</v>
      </c>
      <c r="G151" s="7" t="s">
        <v>90</v>
      </c>
      <c r="H151" s="7">
        <v>2</v>
      </c>
      <c r="I151" s="9" t="s">
        <v>327</v>
      </c>
      <c r="J151" s="9">
        <v>2</v>
      </c>
      <c r="K151" s="9" t="s">
        <v>86</v>
      </c>
      <c r="L151" s="9">
        <v>8</v>
      </c>
      <c r="M151" s="9">
        <v>0</v>
      </c>
      <c r="N151" s="3"/>
      <c r="O151" s="7"/>
      <c r="P151" s="7"/>
      <c r="Q151" s="7"/>
      <c r="R151" s="7"/>
      <c r="S151" s="7">
        <v>0</v>
      </c>
      <c r="T151" s="9">
        <f>MROUND(ROUND(T150*2.1,0)*(100+10%*H151)%,30)</f>
        <v>16410</v>
      </c>
      <c r="U151" s="10"/>
      <c r="V151" s="10"/>
      <c r="W151" s="10">
        <v>0</v>
      </c>
      <c r="X151" s="7">
        <v>15000</v>
      </c>
      <c r="Y151" s="7"/>
      <c r="Z151" s="7">
        <v>0</v>
      </c>
      <c r="AA151" s="10"/>
      <c r="AB151" s="7" t="s">
        <v>328</v>
      </c>
      <c r="AC151" s="7"/>
    </row>
    <row r="152" spans="1:29">
      <c r="A152" s="1">
        <v>10010029</v>
      </c>
      <c r="B152" s="8" t="s">
        <v>331</v>
      </c>
      <c r="C152" s="19" t="s">
        <v>490</v>
      </c>
      <c r="D152" s="1">
        <v>4</v>
      </c>
      <c r="E152" s="2">
        <v>1</v>
      </c>
      <c r="F152" s="7">
        <v>29</v>
      </c>
      <c r="G152" s="7" t="s">
        <v>90</v>
      </c>
      <c r="H152" s="7">
        <v>2</v>
      </c>
      <c r="I152" s="9" t="s">
        <v>327</v>
      </c>
      <c r="J152" s="9">
        <v>2</v>
      </c>
      <c r="K152" s="9" t="s">
        <v>127</v>
      </c>
      <c r="L152" s="9">
        <v>9</v>
      </c>
      <c r="M152" s="9">
        <v>0</v>
      </c>
      <c r="N152" s="3"/>
      <c r="O152" s="7"/>
      <c r="P152" s="7"/>
      <c r="Q152" s="7"/>
      <c r="R152" s="7"/>
      <c r="S152" s="7">
        <v>0</v>
      </c>
      <c r="T152" s="9">
        <f>MROUND(ROUND(T151*1.5,0)*(100+10%*H152)%,30)</f>
        <v>24660</v>
      </c>
      <c r="U152" s="10"/>
      <c r="V152" s="10"/>
      <c r="W152" s="10">
        <v>0</v>
      </c>
      <c r="X152" s="7">
        <f>MROUND(ROUND(X151*2.1,0)*(100+10%*N152)%,30)</f>
        <v>31500</v>
      </c>
      <c r="Y152" s="7"/>
      <c r="Z152" s="7">
        <v>0</v>
      </c>
      <c r="AA152" s="10"/>
      <c r="AB152" s="7" t="s">
        <v>328</v>
      </c>
      <c r="AC152" s="7"/>
    </row>
    <row r="153" spans="1:29">
      <c r="A153" s="1">
        <v>10010029</v>
      </c>
      <c r="B153" s="8" t="s">
        <v>332</v>
      </c>
      <c r="C153" s="19" t="s">
        <v>490</v>
      </c>
      <c r="D153" s="1">
        <v>5</v>
      </c>
      <c r="E153" s="2">
        <v>1</v>
      </c>
      <c r="F153" s="7">
        <v>35</v>
      </c>
      <c r="G153" s="7" t="s">
        <v>90</v>
      </c>
      <c r="H153" s="7">
        <v>2</v>
      </c>
      <c r="I153" s="9" t="s">
        <v>327</v>
      </c>
      <c r="J153" s="9">
        <v>2</v>
      </c>
      <c r="K153" s="9" t="s">
        <v>106</v>
      </c>
      <c r="L153" s="9">
        <v>11</v>
      </c>
      <c r="M153" s="9">
        <v>0</v>
      </c>
      <c r="N153" s="3"/>
      <c r="O153" s="7"/>
      <c r="P153" s="7"/>
      <c r="Q153" s="7"/>
      <c r="R153" s="7"/>
      <c r="S153" s="7">
        <v>0</v>
      </c>
      <c r="T153" s="9">
        <f t="shared" ref="T153" si="23">MROUND(ROUND(T152*2.4,0)*(100+10%*H153)%,30)</f>
        <v>59310</v>
      </c>
      <c r="U153" s="10"/>
      <c r="V153" s="10"/>
      <c r="W153" s="10">
        <v>0</v>
      </c>
      <c r="X153" s="7">
        <f>MROUND(ROUND(X152*1.5,0)*(100+10%*N153)%,30)</f>
        <v>47250</v>
      </c>
      <c r="Y153" s="7"/>
      <c r="Z153" s="7">
        <v>0</v>
      </c>
      <c r="AA153" s="10"/>
      <c r="AB153" s="7" t="s">
        <v>328</v>
      </c>
      <c r="AC153" s="7"/>
    </row>
    <row r="154" spans="1:29">
      <c r="A154" s="1">
        <v>10010030</v>
      </c>
      <c r="B154" s="14" t="s">
        <v>333</v>
      </c>
      <c r="C154" s="14" t="s">
        <v>491</v>
      </c>
      <c r="D154" s="1">
        <v>1</v>
      </c>
      <c r="E154" s="15">
        <v>1</v>
      </c>
      <c r="F154" s="16">
        <v>0</v>
      </c>
      <c r="G154" s="7" t="s">
        <v>90</v>
      </c>
      <c r="H154" s="16">
        <v>0</v>
      </c>
      <c r="I154" s="17" t="s">
        <v>334</v>
      </c>
      <c r="J154" s="17">
        <v>0</v>
      </c>
      <c r="K154" s="9"/>
      <c r="L154" s="9">
        <v>0</v>
      </c>
      <c r="M154" s="9">
        <v>0</v>
      </c>
      <c r="N154" s="3"/>
      <c r="O154" s="16"/>
      <c r="P154" s="16"/>
      <c r="Q154" s="7"/>
      <c r="R154" s="16"/>
      <c r="S154" s="16">
        <v>0</v>
      </c>
      <c r="T154" s="17">
        <v>0</v>
      </c>
      <c r="U154" s="10"/>
      <c r="V154" s="10"/>
      <c r="W154" s="10">
        <v>0</v>
      </c>
      <c r="X154" s="16">
        <v>0</v>
      </c>
      <c r="Y154" s="7"/>
      <c r="Z154" s="7">
        <v>0</v>
      </c>
      <c r="AA154" s="10"/>
      <c r="AB154" s="16" t="s">
        <v>335</v>
      </c>
      <c r="AC154" s="7"/>
    </row>
    <row r="155" spans="1:29">
      <c r="A155" s="1">
        <v>10010031</v>
      </c>
      <c r="B155" s="8" t="s">
        <v>336</v>
      </c>
      <c r="C155" s="19" t="s">
        <v>492</v>
      </c>
      <c r="D155" s="1">
        <v>1</v>
      </c>
      <c r="E155" s="2">
        <v>1</v>
      </c>
      <c r="F155" s="7">
        <v>20</v>
      </c>
      <c r="G155" s="7" t="s">
        <v>90</v>
      </c>
      <c r="H155" s="7">
        <v>2</v>
      </c>
      <c r="I155" s="9" t="s">
        <v>337</v>
      </c>
      <c r="J155" s="9">
        <v>2</v>
      </c>
      <c r="K155" s="9" t="s">
        <v>82</v>
      </c>
      <c r="L155" s="9">
        <v>4</v>
      </c>
      <c r="M155" s="9">
        <v>0</v>
      </c>
      <c r="N155" s="3"/>
      <c r="O155" s="7"/>
      <c r="P155" s="7"/>
      <c r="Q155" s="7"/>
      <c r="R155" s="7"/>
      <c r="S155" s="7">
        <v>0</v>
      </c>
      <c r="T155" s="9">
        <v>2100</v>
      </c>
      <c r="U155" s="10"/>
      <c r="V155" s="10"/>
      <c r="W155" s="10">
        <v>0</v>
      </c>
      <c r="X155" s="7">
        <v>2100</v>
      </c>
      <c r="Y155" s="7"/>
      <c r="Z155" s="7">
        <v>0</v>
      </c>
      <c r="AA155" s="10"/>
      <c r="AB155" s="7" t="s">
        <v>338</v>
      </c>
      <c r="AC155" s="7"/>
    </row>
    <row r="156" spans="1:29">
      <c r="A156" s="1">
        <v>10010031</v>
      </c>
      <c r="B156" s="8" t="s">
        <v>339</v>
      </c>
      <c r="C156" s="19" t="s">
        <v>492</v>
      </c>
      <c r="D156" s="1">
        <v>2</v>
      </c>
      <c r="E156" s="2">
        <v>1</v>
      </c>
      <c r="F156" s="7">
        <v>22</v>
      </c>
      <c r="G156" s="7" t="s">
        <v>90</v>
      </c>
      <c r="H156" s="7">
        <v>2</v>
      </c>
      <c r="I156" s="9" t="s">
        <v>337</v>
      </c>
      <c r="J156" s="9">
        <v>2</v>
      </c>
      <c r="K156" s="9" t="s">
        <v>84</v>
      </c>
      <c r="L156" s="9">
        <v>5</v>
      </c>
      <c r="M156" s="9">
        <v>0</v>
      </c>
      <c r="N156" s="3"/>
      <c r="O156" s="7"/>
      <c r="P156" s="7"/>
      <c r="Q156" s="7"/>
      <c r="R156" s="7"/>
      <c r="S156" s="7">
        <v>0</v>
      </c>
      <c r="T156" s="9">
        <v>3200</v>
      </c>
      <c r="U156" s="10"/>
      <c r="V156" s="10"/>
      <c r="W156" s="10">
        <v>0</v>
      </c>
      <c r="X156" s="7">
        <v>3600</v>
      </c>
      <c r="Y156" s="7"/>
      <c r="Z156" s="7">
        <v>0</v>
      </c>
      <c r="AA156" s="10"/>
      <c r="AB156" s="7" t="s">
        <v>338</v>
      </c>
      <c r="AC156" s="7"/>
    </row>
    <row r="157" spans="1:29">
      <c r="A157" s="1">
        <v>10010031</v>
      </c>
      <c r="B157" s="8" t="s">
        <v>340</v>
      </c>
      <c r="C157" s="19" t="s">
        <v>492</v>
      </c>
      <c r="D157" s="1">
        <v>3</v>
      </c>
      <c r="E157" s="2">
        <v>1</v>
      </c>
      <c r="F157" s="7">
        <v>25</v>
      </c>
      <c r="G157" s="7" t="s">
        <v>90</v>
      </c>
      <c r="H157" s="7">
        <v>2</v>
      </c>
      <c r="I157" s="9" t="s">
        <v>337</v>
      </c>
      <c r="J157" s="9">
        <v>2</v>
      </c>
      <c r="K157" s="9" t="s">
        <v>122</v>
      </c>
      <c r="L157" s="9">
        <v>7</v>
      </c>
      <c r="M157" s="9">
        <v>0</v>
      </c>
      <c r="N157" s="3"/>
      <c r="O157" s="7"/>
      <c r="P157" s="7"/>
      <c r="Q157" s="7"/>
      <c r="R157" s="7"/>
      <c r="S157" s="7">
        <v>0</v>
      </c>
      <c r="T157" s="9">
        <f>MROUND(ROUND(T156*2.4,0)*(100+10%*P157)%,30)</f>
        <v>7680</v>
      </c>
      <c r="U157" s="10"/>
      <c r="V157" s="10"/>
      <c r="W157" s="10">
        <v>0</v>
      </c>
      <c r="X157" s="7">
        <v>7500</v>
      </c>
      <c r="Y157" s="7"/>
      <c r="Z157" s="7">
        <v>0</v>
      </c>
      <c r="AA157" s="10"/>
      <c r="AB157" s="7" t="s">
        <v>338</v>
      </c>
      <c r="AC157" s="7"/>
    </row>
    <row r="158" spans="1:29">
      <c r="A158" s="1">
        <v>10010031</v>
      </c>
      <c r="B158" s="8" t="s">
        <v>341</v>
      </c>
      <c r="C158" s="19" t="s">
        <v>492</v>
      </c>
      <c r="D158" s="1">
        <v>4</v>
      </c>
      <c r="E158" s="2">
        <v>1</v>
      </c>
      <c r="F158" s="7">
        <v>28</v>
      </c>
      <c r="G158" s="7" t="s">
        <v>90</v>
      </c>
      <c r="H158" s="7">
        <v>2</v>
      </c>
      <c r="I158" s="9" t="s">
        <v>337</v>
      </c>
      <c r="J158" s="9">
        <v>2</v>
      </c>
      <c r="K158" s="9" t="s">
        <v>127</v>
      </c>
      <c r="L158" s="9">
        <v>9</v>
      </c>
      <c r="M158" s="9">
        <v>0</v>
      </c>
      <c r="N158" s="3"/>
      <c r="O158" s="7"/>
      <c r="P158" s="7"/>
      <c r="Q158" s="7"/>
      <c r="R158" s="7"/>
      <c r="S158" s="7">
        <v>0</v>
      </c>
      <c r="T158" s="9">
        <f t="shared" ref="T158" si="24">MROUND(ROUND(T157*2.5,0)*(100+10%*H158)%,30)</f>
        <v>19230</v>
      </c>
      <c r="U158" s="10"/>
      <c r="V158" s="10"/>
      <c r="W158" s="10">
        <v>0</v>
      </c>
      <c r="X158" s="7">
        <f>MROUND(ROUND(X157*5,0)*(100+10%*S158)%,30)</f>
        <v>37500</v>
      </c>
      <c r="Y158" s="7"/>
      <c r="Z158" s="7">
        <v>0</v>
      </c>
      <c r="AA158" s="10"/>
      <c r="AB158" s="7" t="s">
        <v>338</v>
      </c>
      <c r="AC158" s="7"/>
    </row>
    <row r="159" spans="1:29">
      <c r="A159" s="1">
        <v>10010031</v>
      </c>
      <c r="B159" s="8" t="s">
        <v>342</v>
      </c>
      <c r="C159" s="19" t="s">
        <v>492</v>
      </c>
      <c r="D159" s="1">
        <v>5</v>
      </c>
      <c r="E159" s="2">
        <v>1</v>
      </c>
      <c r="F159" s="7">
        <v>30</v>
      </c>
      <c r="G159" s="7" t="s">
        <v>90</v>
      </c>
      <c r="H159" s="7">
        <v>2</v>
      </c>
      <c r="I159" s="9" t="s">
        <v>337</v>
      </c>
      <c r="J159" s="9">
        <v>2</v>
      </c>
      <c r="K159" s="9" t="s">
        <v>156</v>
      </c>
      <c r="L159" s="9">
        <v>13</v>
      </c>
      <c r="M159" s="9">
        <v>0</v>
      </c>
      <c r="N159" s="3"/>
      <c r="O159" s="7"/>
      <c r="P159" s="7"/>
      <c r="Q159" s="7"/>
      <c r="R159" s="7"/>
      <c r="S159" s="7">
        <v>0</v>
      </c>
      <c r="T159" s="9">
        <f>MROUND(ROUND(T158*6,0)*(100+10%*H159)%,30)</f>
        <v>115620</v>
      </c>
      <c r="U159" s="10"/>
      <c r="V159" s="10"/>
      <c r="W159" s="10">
        <v>0</v>
      </c>
      <c r="X159" s="7">
        <f>MROUND(ROUND(X158*2.5,0)*(100+10%*N159)%,30)</f>
        <v>93750</v>
      </c>
      <c r="Y159" s="7"/>
      <c r="Z159" s="7">
        <v>0</v>
      </c>
      <c r="AA159" s="10"/>
      <c r="AB159" s="7" t="s">
        <v>338</v>
      </c>
      <c r="AC159" s="7"/>
    </row>
    <row r="160" spans="1:29">
      <c r="A160" s="1">
        <v>10010032</v>
      </c>
      <c r="B160" s="8" t="s">
        <v>343</v>
      </c>
      <c r="C160" s="19" t="s">
        <v>493</v>
      </c>
      <c r="D160" s="1">
        <v>1</v>
      </c>
      <c r="E160" s="2">
        <v>1</v>
      </c>
      <c r="F160" s="7">
        <v>7</v>
      </c>
      <c r="G160" s="7" t="s">
        <v>90</v>
      </c>
      <c r="H160" s="7">
        <v>2</v>
      </c>
      <c r="I160" s="9" t="s">
        <v>344</v>
      </c>
      <c r="J160" s="9">
        <v>3</v>
      </c>
      <c r="K160" s="9" t="s">
        <v>82</v>
      </c>
      <c r="L160" s="9">
        <v>4</v>
      </c>
      <c r="M160" s="9">
        <v>0</v>
      </c>
      <c r="N160" s="3"/>
      <c r="O160" s="7"/>
      <c r="P160" s="7"/>
      <c r="Q160" s="7"/>
      <c r="R160" s="7"/>
      <c r="S160" s="7">
        <v>0</v>
      </c>
      <c r="T160" s="9">
        <v>2000</v>
      </c>
      <c r="U160" s="10"/>
      <c r="V160" s="10"/>
      <c r="W160" s="10">
        <v>0</v>
      </c>
      <c r="X160" s="7">
        <v>1800</v>
      </c>
      <c r="Y160" s="7"/>
      <c r="Z160" s="7">
        <v>0</v>
      </c>
      <c r="AA160" s="10"/>
      <c r="AB160" s="7" t="s">
        <v>345</v>
      </c>
      <c r="AC160" s="7"/>
    </row>
    <row r="161" spans="1:29">
      <c r="A161" s="1">
        <v>10010032</v>
      </c>
      <c r="B161" s="8" t="s">
        <v>346</v>
      </c>
      <c r="C161" s="19" t="s">
        <v>493</v>
      </c>
      <c r="D161" s="1">
        <v>2</v>
      </c>
      <c r="E161" s="2">
        <v>1</v>
      </c>
      <c r="F161" s="7">
        <v>12</v>
      </c>
      <c r="G161" s="7" t="s">
        <v>90</v>
      </c>
      <c r="H161" s="7">
        <v>2</v>
      </c>
      <c r="I161" s="9" t="s">
        <v>344</v>
      </c>
      <c r="J161" s="9">
        <v>3</v>
      </c>
      <c r="K161" s="9" t="s">
        <v>103</v>
      </c>
      <c r="L161" s="9">
        <v>6</v>
      </c>
      <c r="M161" s="9">
        <v>0</v>
      </c>
      <c r="N161" s="3"/>
      <c r="O161" s="7"/>
      <c r="P161" s="7"/>
      <c r="Q161" s="7"/>
      <c r="R161" s="7"/>
      <c r="S161" s="7">
        <v>0</v>
      </c>
      <c r="T161" s="9">
        <v>7550</v>
      </c>
      <c r="U161" s="10"/>
      <c r="V161" s="10"/>
      <c r="W161" s="10">
        <v>0</v>
      </c>
      <c r="X161" s="7">
        <v>7200</v>
      </c>
      <c r="Y161" s="7"/>
      <c r="Z161" s="7">
        <v>0</v>
      </c>
      <c r="AA161" s="10"/>
      <c r="AB161" s="7" t="s">
        <v>345</v>
      </c>
      <c r="AC161" s="7"/>
    </row>
    <row r="162" spans="1:29">
      <c r="A162" s="1">
        <v>10010032</v>
      </c>
      <c r="B162" s="8" t="s">
        <v>347</v>
      </c>
      <c r="C162" s="19" t="s">
        <v>493</v>
      </c>
      <c r="D162" s="1">
        <v>3</v>
      </c>
      <c r="E162" s="2">
        <v>1</v>
      </c>
      <c r="F162" s="7">
        <v>16</v>
      </c>
      <c r="G162" s="7" t="s">
        <v>90</v>
      </c>
      <c r="H162" s="7">
        <v>2</v>
      </c>
      <c r="I162" s="9" t="s">
        <v>344</v>
      </c>
      <c r="J162" s="9">
        <v>3</v>
      </c>
      <c r="K162" s="9" t="s">
        <v>86</v>
      </c>
      <c r="L162" s="9">
        <v>8</v>
      </c>
      <c r="M162" s="9">
        <v>0</v>
      </c>
      <c r="N162" s="3"/>
      <c r="O162" s="7"/>
      <c r="P162" s="7"/>
      <c r="Q162" s="7"/>
      <c r="R162" s="7"/>
      <c r="S162" s="7">
        <v>0</v>
      </c>
      <c r="T162" s="9">
        <f>MROUND(ROUND(T161*2.4,0)*(100+10%*H162)%,30)</f>
        <v>18150</v>
      </c>
      <c r="U162" s="10"/>
      <c r="V162" s="10"/>
      <c r="W162" s="10">
        <v>0</v>
      </c>
      <c r="X162" s="7">
        <v>18500</v>
      </c>
      <c r="Y162" s="7"/>
      <c r="Z162" s="7">
        <v>0</v>
      </c>
      <c r="AA162" s="10"/>
      <c r="AB162" s="7" t="s">
        <v>345</v>
      </c>
      <c r="AC162" s="7"/>
    </row>
    <row r="163" spans="1:29">
      <c r="A163" s="1">
        <v>10010032</v>
      </c>
      <c r="B163" s="8" t="s">
        <v>348</v>
      </c>
      <c r="C163" s="19" t="s">
        <v>493</v>
      </c>
      <c r="D163" s="1">
        <v>4</v>
      </c>
      <c r="E163" s="2">
        <v>1</v>
      </c>
      <c r="F163" s="7">
        <v>19</v>
      </c>
      <c r="G163" s="7" t="s">
        <v>90</v>
      </c>
      <c r="H163" s="7">
        <v>2</v>
      </c>
      <c r="I163" s="9" t="s">
        <v>344</v>
      </c>
      <c r="J163" s="9">
        <v>3</v>
      </c>
      <c r="K163" s="9" t="s">
        <v>88</v>
      </c>
      <c r="L163" s="9">
        <v>10</v>
      </c>
      <c r="M163" s="9">
        <v>0</v>
      </c>
      <c r="N163" s="3"/>
      <c r="O163" s="7"/>
      <c r="P163" s="7"/>
      <c r="Q163" s="7"/>
      <c r="R163" s="7"/>
      <c r="S163" s="7">
        <v>0</v>
      </c>
      <c r="T163" s="9">
        <f t="shared" ref="T163:T164" si="25">MROUND(ROUND(T162*2.5,0)*(100+10%*H163)%,30)</f>
        <v>45480</v>
      </c>
      <c r="U163" s="10"/>
      <c r="V163" s="10"/>
      <c r="W163" s="10">
        <v>0</v>
      </c>
      <c r="X163" s="7">
        <f>MROUND(ROUND(X162*2.4,0)*(100+10%*N163)%,30)</f>
        <v>44400</v>
      </c>
      <c r="Y163" s="7"/>
      <c r="Z163" s="7">
        <v>0</v>
      </c>
      <c r="AA163" s="10"/>
      <c r="AB163" s="7" t="s">
        <v>345</v>
      </c>
      <c r="AC163" s="7"/>
    </row>
    <row r="164" spans="1:29">
      <c r="A164" s="1">
        <v>10010032</v>
      </c>
      <c r="B164" s="8" t="s">
        <v>349</v>
      </c>
      <c r="C164" s="19" t="s">
        <v>493</v>
      </c>
      <c r="D164" s="1">
        <v>5</v>
      </c>
      <c r="E164" s="2">
        <v>1</v>
      </c>
      <c r="F164" s="7">
        <v>22</v>
      </c>
      <c r="G164" s="7" t="s">
        <v>90</v>
      </c>
      <c r="H164" s="7">
        <v>2</v>
      </c>
      <c r="I164" s="9" t="s">
        <v>344</v>
      </c>
      <c r="J164" s="9">
        <v>3</v>
      </c>
      <c r="K164" s="9" t="s">
        <v>132</v>
      </c>
      <c r="L164" s="9">
        <v>12</v>
      </c>
      <c r="M164" s="9">
        <v>0</v>
      </c>
      <c r="N164" s="3"/>
      <c r="O164" s="7"/>
      <c r="P164" s="7"/>
      <c r="Q164" s="7"/>
      <c r="R164" s="7"/>
      <c r="S164" s="7">
        <v>0</v>
      </c>
      <c r="T164" s="9">
        <f t="shared" si="25"/>
        <v>113940</v>
      </c>
      <c r="U164" s="10"/>
      <c r="V164" s="10"/>
      <c r="W164" s="10">
        <v>0</v>
      </c>
      <c r="X164" s="7">
        <f>MROUND(ROUND(X163*2.5,0)*(100+10%*N164)%,30)</f>
        <v>111000</v>
      </c>
      <c r="Y164" s="7"/>
      <c r="Z164" s="7">
        <v>0</v>
      </c>
      <c r="AA164" s="10"/>
      <c r="AB164" s="7" t="s">
        <v>345</v>
      </c>
      <c r="AC164" s="7"/>
    </row>
    <row r="165" spans="1:29">
      <c r="A165" s="1">
        <v>10010033</v>
      </c>
      <c r="B165" s="8" t="s">
        <v>350</v>
      </c>
      <c r="C165" s="19" t="s">
        <v>494</v>
      </c>
      <c r="D165" s="1">
        <v>1</v>
      </c>
      <c r="E165" s="2">
        <v>1</v>
      </c>
      <c r="F165" s="7">
        <v>7</v>
      </c>
      <c r="G165" s="7" t="s">
        <v>90</v>
      </c>
      <c r="H165" s="7">
        <v>2</v>
      </c>
      <c r="I165" s="9" t="s">
        <v>351</v>
      </c>
      <c r="J165" s="9">
        <v>3</v>
      </c>
      <c r="K165" s="9" t="s">
        <v>82</v>
      </c>
      <c r="L165" s="9">
        <v>4</v>
      </c>
      <c r="M165" s="9">
        <v>0</v>
      </c>
      <c r="N165" s="3"/>
      <c r="O165" s="7"/>
      <c r="P165" s="7"/>
      <c r="Q165" s="7"/>
      <c r="R165" s="7"/>
      <c r="S165" s="7">
        <v>0</v>
      </c>
      <c r="T165" s="9">
        <v>2900</v>
      </c>
      <c r="U165" s="10"/>
      <c r="V165" s="10"/>
      <c r="W165" s="10">
        <v>0</v>
      </c>
      <c r="X165" s="7">
        <v>2700</v>
      </c>
      <c r="Y165" s="7"/>
      <c r="Z165" s="7">
        <v>0</v>
      </c>
      <c r="AA165" s="10"/>
      <c r="AB165" s="7" t="s">
        <v>352</v>
      </c>
      <c r="AC165" s="7"/>
    </row>
    <row r="166" spans="1:29">
      <c r="A166" s="1">
        <v>10010033</v>
      </c>
      <c r="B166" s="8" t="s">
        <v>353</v>
      </c>
      <c r="C166" s="19" t="s">
        <v>494</v>
      </c>
      <c r="D166" s="1">
        <v>2</v>
      </c>
      <c r="E166" s="2">
        <v>1</v>
      </c>
      <c r="F166" s="7">
        <v>10</v>
      </c>
      <c r="G166" s="7" t="s">
        <v>90</v>
      </c>
      <c r="H166" s="7">
        <v>2</v>
      </c>
      <c r="I166" s="9" t="s">
        <v>351</v>
      </c>
      <c r="J166" s="9">
        <v>3</v>
      </c>
      <c r="K166" s="9" t="s">
        <v>103</v>
      </c>
      <c r="L166" s="9">
        <v>6</v>
      </c>
      <c r="M166" s="9">
        <v>0</v>
      </c>
      <c r="N166" s="3"/>
      <c r="O166" s="7"/>
      <c r="P166" s="7"/>
      <c r="Q166" s="7"/>
      <c r="R166" s="7"/>
      <c r="S166" s="7">
        <v>0</v>
      </c>
      <c r="T166" s="9">
        <v>7450</v>
      </c>
      <c r="U166" s="10"/>
      <c r="V166" s="10"/>
      <c r="W166" s="10">
        <v>0</v>
      </c>
      <c r="X166" s="7">
        <v>7200</v>
      </c>
      <c r="Y166" s="7"/>
      <c r="Z166" s="7">
        <v>0</v>
      </c>
      <c r="AA166" s="10"/>
      <c r="AB166" s="7" t="s">
        <v>352</v>
      </c>
      <c r="AC166" s="7"/>
    </row>
    <row r="167" spans="1:29">
      <c r="A167" s="1">
        <v>10010033</v>
      </c>
      <c r="B167" s="8" t="s">
        <v>354</v>
      </c>
      <c r="C167" s="19" t="s">
        <v>494</v>
      </c>
      <c r="D167" s="1">
        <v>3</v>
      </c>
      <c r="E167" s="2">
        <v>1</v>
      </c>
      <c r="F167" s="7">
        <v>13</v>
      </c>
      <c r="G167" s="7" t="s">
        <v>90</v>
      </c>
      <c r="H167" s="7">
        <v>2</v>
      </c>
      <c r="I167" s="9" t="s">
        <v>355</v>
      </c>
      <c r="J167" s="9">
        <v>3</v>
      </c>
      <c r="K167" s="9" t="s">
        <v>127</v>
      </c>
      <c r="L167" s="9">
        <v>9</v>
      </c>
      <c r="M167" s="9">
        <v>0</v>
      </c>
      <c r="N167" s="3"/>
      <c r="O167" s="7"/>
      <c r="P167" s="7"/>
      <c r="Q167" s="7"/>
      <c r="R167" s="7"/>
      <c r="S167" s="7">
        <v>0</v>
      </c>
      <c r="T167" s="9">
        <f>MROUND(ROUND(T166*2.4,0)*(100+10%*H167)%,30)</f>
        <v>17910</v>
      </c>
      <c r="U167" s="10"/>
      <c r="V167" s="10"/>
      <c r="W167" s="10">
        <v>0</v>
      </c>
      <c r="X167" s="7">
        <v>18000</v>
      </c>
      <c r="Y167" s="7"/>
      <c r="Z167" s="7">
        <v>0</v>
      </c>
      <c r="AA167" s="10"/>
      <c r="AB167" s="7" t="s">
        <v>352</v>
      </c>
      <c r="AC167" s="7"/>
    </row>
    <row r="168" spans="1:29">
      <c r="A168" s="1">
        <v>10010033</v>
      </c>
      <c r="B168" s="8" t="s">
        <v>356</v>
      </c>
      <c r="C168" s="19" t="s">
        <v>494</v>
      </c>
      <c r="D168" s="1">
        <v>4</v>
      </c>
      <c r="E168" s="2">
        <v>1</v>
      </c>
      <c r="F168" s="7">
        <v>16</v>
      </c>
      <c r="G168" s="7" t="s">
        <v>282</v>
      </c>
      <c r="H168" s="7">
        <v>2</v>
      </c>
      <c r="I168" s="9" t="s">
        <v>351</v>
      </c>
      <c r="J168" s="9">
        <v>3</v>
      </c>
      <c r="K168" s="9" t="s">
        <v>88</v>
      </c>
      <c r="L168" s="9">
        <v>10</v>
      </c>
      <c r="M168" s="9">
        <v>0</v>
      </c>
      <c r="N168" s="3"/>
      <c r="O168" s="7"/>
      <c r="P168" s="7"/>
      <c r="Q168" s="7"/>
      <c r="R168" s="7"/>
      <c r="S168" s="7">
        <v>0</v>
      </c>
      <c r="T168" s="9">
        <f t="shared" ref="T168:T169" si="26">MROUND(ROUND(T167*2.5,0)*(100+10%*H168)%,30)</f>
        <v>44850</v>
      </c>
      <c r="U168" s="10"/>
      <c r="V168" s="10"/>
      <c r="W168" s="10">
        <v>0</v>
      </c>
      <c r="X168" s="7">
        <f>MROUND(ROUND(X167*2.4,0)*(100+10%*N168)%,30)</f>
        <v>43200</v>
      </c>
      <c r="Y168" s="7"/>
      <c r="Z168" s="7">
        <v>0</v>
      </c>
      <c r="AA168" s="10"/>
      <c r="AB168" s="7" t="s">
        <v>352</v>
      </c>
      <c r="AC168" s="7"/>
    </row>
    <row r="169" spans="1:29">
      <c r="A169" s="1">
        <v>10010033</v>
      </c>
      <c r="B169" s="8" t="s">
        <v>357</v>
      </c>
      <c r="C169" s="19" t="s">
        <v>494</v>
      </c>
      <c r="D169" s="1">
        <v>5</v>
      </c>
      <c r="E169" s="2">
        <v>1</v>
      </c>
      <c r="F169" s="7">
        <v>20</v>
      </c>
      <c r="G169" s="7" t="s">
        <v>90</v>
      </c>
      <c r="H169" s="7">
        <v>2</v>
      </c>
      <c r="I169" s="9" t="s">
        <v>351</v>
      </c>
      <c r="J169" s="9">
        <v>3</v>
      </c>
      <c r="K169" s="9" t="s">
        <v>132</v>
      </c>
      <c r="L169" s="9">
        <v>12</v>
      </c>
      <c r="M169" s="9">
        <v>0</v>
      </c>
      <c r="N169" s="3"/>
      <c r="O169" s="7"/>
      <c r="P169" s="7"/>
      <c r="Q169" s="7"/>
      <c r="R169" s="7"/>
      <c r="S169" s="7">
        <v>0</v>
      </c>
      <c r="T169" s="9">
        <f t="shared" si="26"/>
        <v>112350</v>
      </c>
      <c r="U169" s="10"/>
      <c r="V169" s="10"/>
      <c r="W169" s="10">
        <v>0</v>
      </c>
      <c r="X169" s="7">
        <f>MROUND(ROUND(X168*2.5,0)*(100+10%*N169)%,30)</f>
        <v>108000</v>
      </c>
      <c r="Y169" s="7"/>
      <c r="Z169" s="7">
        <v>0</v>
      </c>
      <c r="AA169" s="10"/>
      <c r="AB169" s="7" t="s">
        <v>352</v>
      </c>
      <c r="AC169" s="7"/>
    </row>
    <row r="170" spans="1:29">
      <c r="A170" s="1">
        <v>10010034</v>
      </c>
      <c r="B170" s="8" t="s">
        <v>358</v>
      </c>
      <c r="C170" s="19" t="s">
        <v>495</v>
      </c>
      <c r="D170" s="1">
        <v>1</v>
      </c>
      <c r="E170" s="2">
        <v>1</v>
      </c>
      <c r="F170" s="7">
        <v>15</v>
      </c>
      <c r="G170" s="7" t="s">
        <v>90</v>
      </c>
      <c r="H170" s="7">
        <v>6</v>
      </c>
      <c r="I170" s="9" t="s">
        <v>359</v>
      </c>
      <c r="J170" s="9">
        <v>3</v>
      </c>
      <c r="K170" s="9" t="s">
        <v>122</v>
      </c>
      <c r="L170" s="9">
        <v>7</v>
      </c>
      <c r="M170" s="9">
        <v>0</v>
      </c>
      <c r="N170" s="3"/>
      <c r="O170" s="7"/>
      <c r="P170" s="7"/>
      <c r="Q170" s="7"/>
      <c r="R170" s="7"/>
      <c r="S170" s="7">
        <v>0</v>
      </c>
      <c r="T170" s="9">
        <v>10000</v>
      </c>
      <c r="U170" s="10"/>
      <c r="V170" s="10"/>
      <c r="W170" s="10">
        <v>0</v>
      </c>
      <c r="X170" s="7">
        <v>12000</v>
      </c>
      <c r="Y170" s="7"/>
      <c r="Z170" s="7">
        <v>0</v>
      </c>
      <c r="AA170" s="10"/>
      <c r="AB170" s="7" t="s">
        <v>360</v>
      </c>
      <c r="AC170" s="7"/>
    </row>
    <row r="171" spans="1:29">
      <c r="A171" s="1">
        <v>10010034</v>
      </c>
      <c r="B171" s="8" t="s">
        <v>361</v>
      </c>
      <c r="C171" s="19" t="s">
        <v>495</v>
      </c>
      <c r="D171" s="1">
        <v>2</v>
      </c>
      <c r="E171" s="2">
        <v>1</v>
      </c>
      <c r="F171" s="7">
        <v>30</v>
      </c>
      <c r="G171" s="7" t="s">
        <v>90</v>
      </c>
      <c r="H171" s="7">
        <v>6</v>
      </c>
      <c r="I171" s="9" t="s">
        <v>359</v>
      </c>
      <c r="J171" s="9">
        <v>3</v>
      </c>
      <c r="K171" s="9" t="s">
        <v>132</v>
      </c>
      <c r="L171" s="9">
        <v>12</v>
      </c>
      <c r="M171" s="9">
        <v>0</v>
      </c>
      <c r="N171" s="3"/>
      <c r="O171" s="7"/>
      <c r="P171" s="7"/>
      <c r="Q171" s="7"/>
      <c r="R171" s="7"/>
      <c r="S171" s="7">
        <v>0</v>
      </c>
      <c r="T171" s="9">
        <v>125000</v>
      </c>
      <c r="U171" s="10"/>
      <c r="V171" s="10"/>
      <c r="W171" s="10">
        <v>0</v>
      </c>
      <c r="X171" s="7">
        <v>135000</v>
      </c>
      <c r="Y171" s="7"/>
      <c r="Z171" s="7">
        <v>0</v>
      </c>
      <c r="AA171" s="10"/>
      <c r="AB171" s="7" t="s">
        <v>360</v>
      </c>
      <c r="AC171" s="7"/>
    </row>
    <row r="172" spans="1:29">
      <c r="A172" s="1">
        <v>10010035</v>
      </c>
      <c r="B172" s="8" t="s">
        <v>362</v>
      </c>
      <c r="C172" s="19" t="s">
        <v>496</v>
      </c>
      <c r="D172" s="1">
        <v>1</v>
      </c>
      <c r="E172" s="2">
        <v>1</v>
      </c>
      <c r="F172" s="7">
        <v>5</v>
      </c>
      <c r="G172" s="7" t="s">
        <v>90</v>
      </c>
      <c r="H172" s="7">
        <v>6</v>
      </c>
      <c r="I172" s="9" t="s">
        <v>363</v>
      </c>
      <c r="J172" s="9">
        <v>3</v>
      </c>
      <c r="K172" s="9" t="s">
        <v>115</v>
      </c>
      <c r="L172" s="9">
        <v>3</v>
      </c>
      <c r="M172" s="9">
        <v>0</v>
      </c>
      <c r="N172" s="3"/>
      <c r="O172" s="7"/>
      <c r="P172" s="7"/>
      <c r="Q172" s="7"/>
      <c r="R172" s="7"/>
      <c r="S172" s="7">
        <v>0</v>
      </c>
      <c r="T172" s="9">
        <v>1150</v>
      </c>
      <c r="U172" s="10"/>
      <c r="V172" s="10"/>
      <c r="W172" s="10">
        <v>0</v>
      </c>
      <c r="X172" s="7">
        <v>900</v>
      </c>
      <c r="Y172" s="7"/>
      <c r="Z172" s="7">
        <v>0</v>
      </c>
      <c r="AA172" s="10"/>
      <c r="AB172" s="7" t="s">
        <v>364</v>
      </c>
      <c r="AC172" s="7"/>
    </row>
    <row r="173" spans="1:29">
      <c r="A173" s="1">
        <v>10010035</v>
      </c>
      <c r="B173" s="8" t="s">
        <v>365</v>
      </c>
      <c r="C173" s="19" t="s">
        <v>496</v>
      </c>
      <c r="D173" s="1">
        <v>2</v>
      </c>
      <c r="E173" s="2">
        <v>1</v>
      </c>
      <c r="F173" s="7">
        <v>9</v>
      </c>
      <c r="G173" s="7" t="s">
        <v>90</v>
      </c>
      <c r="H173" s="7">
        <v>6</v>
      </c>
      <c r="I173" s="9" t="s">
        <v>363</v>
      </c>
      <c r="J173" s="9">
        <v>3</v>
      </c>
      <c r="K173" s="9" t="s">
        <v>103</v>
      </c>
      <c r="L173" s="9">
        <v>6</v>
      </c>
      <c r="M173" s="9">
        <v>0</v>
      </c>
      <c r="N173" s="3"/>
      <c r="O173" s="7"/>
      <c r="P173" s="7"/>
      <c r="Q173" s="7"/>
      <c r="R173" s="7"/>
      <c r="S173" s="7">
        <v>0</v>
      </c>
      <c r="T173" s="9">
        <v>7700</v>
      </c>
      <c r="U173" s="10"/>
      <c r="V173" s="10"/>
      <c r="W173" s="10">
        <v>0</v>
      </c>
      <c r="X173" s="7">
        <v>7500</v>
      </c>
      <c r="Y173" s="7"/>
      <c r="Z173" s="7">
        <v>0</v>
      </c>
      <c r="AA173" s="10"/>
      <c r="AB173" s="7" t="s">
        <v>364</v>
      </c>
      <c r="AC173" s="7"/>
    </row>
    <row r="174" spans="1:29">
      <c r="A174" s="1">
        <v>10010035</v>
      </c>
      <c r="B174" s="8" t="s">
        <v>366</v>
      </c>
      <c r="C174" s="19" t="s">
        <v>496</v>
      </c>
      <c r="D174" s="1">
        <v>3</v>
      </c>
      <c r="E174" s="2">
        <v>1</v>
      </c>
      <c r="F174" s="7">
        <v>14</v>
      </c>
      <c r="G174" s="7" t="s">
        <v>90</v>
      </c>
      <c r="H174" s="7">
        <v>6</v>
      </c>
      <c r="I174" s="9" t="s">
        <v>363</v>
      </c>
      <c r="J174" s="9">
        <v>3</v>
      </c>
      <c r="K174" s="9" t="s">
        <v>127</v>
      </c>
      <c r="L174" s="9">
        <v>9</v>
      </c>
      <c r="M174" s="9">
        <v>0</v>
      </c>
      <c r="N174" s="3"/>
      <c r="O174" s="7"/>
      <c r="P174" s="7"/>
      <c r="Q174" s="7"/>
      <c r="R174" s="7"/>
      <c r="S174" s="7">
        <v>0</v>
      </c>
      <c r="T174" s="9">
        <f>MROUND(ROUND(T173*2.4,0)*(100+10%*P174)%,30)</f>
        <v>18480</v>
      </c>
      <c r="U174" s="10"/>
      <c r="V174" s="10"/>
      <c r="W174" s="10">
        <v>0</v>
      </c>
      <c r="X174" s="7">
        <v>24000</v>
      </c>
      <c r="Y174" s="7"/>
      <c r="Z174" s="7">
        <v>0</v>
      </c>
      <c r="AA174" s="10"/>
      <c r="AB174" s="7" t="s">
        <v>364</v>
      </c>
      <c r="AC174" s="7"/>
    </row>
    <row r="175" spans="1:29">
      <c r="A175" s="1">
        <v>10010035</v>
      </c>
      <c r="B175" s="8" t="s">
        <v>367</v>
      </c>
      <c r="C175" s="19" t="s">
        <v>496</v>
      </c>
      <c r="D175" s="1">
        <v>4</v>
      </c>
      <c r="E175" s="2">
        <v>1</v>
      </c>
      <c r="F175" s="7">
        <v>20</v>
      </c>
      <c r="G175" s="7" t="s">
        <v>90</v>
      </c>
      <c r="H175" s="7">
        <v>6</v>
      </c>
      <c r="I175" s="9" t="s">
        <v>363</v>
      </c>
      <c r="J175" s="9">
        <v>3</v>
      </c>
      <c r="K175" s="9" t="s">
        <v>106</v>
      </c>
      <c r="L175" s="9">
        <v>11</v>
      </c>
      <c r="M175" s="9">
        <v>0</v>
      </c>
      <c r="N175" s="3"/>
      <c r="O175" s="7"/>
      <c r="P175" s="7"/>
      <c r="Q175" s="7"/>
      <c r="R175" s="7"/>
      <c r="S175" s="7">
        <v>0</v>
      </c>
      <c r="T175" s="9">
        <f>MROUND(ROUND(T174*2.7,0)*(100+10%*P175)%,30)</f>
        <v>49890</v>
      </c>
      <c r="U175" s="10"/>
      <c r="V175" s="10"/>
      <c r="W175" s="10">
        <v>0</v>
      </c>
      <c r="X175" s="7">
        <f>MROUND(ROUND(X174*2.4,0)*(100+10%*S175)%,30)</f>
        <v>57600</v>
      </c>
      <c r="Y175" s="7"/>
      <c r="Z175" s="7">
        <v>0</v>
      </c>
      <c r="AA175" s="10"/>
      <c r="AB175" s="7" t="s">
        <v>364</v>
      </c>
      <c r="AC175" s="7"/>
    </row>
    <row r="176" spans="1:29">
      <c r="A176" s="1">
        <v>10010035</v>
      </c>
      <c r="B176" s="8" t="s">
        <v>368</v>
      </c>
      <c r="C176" s="19" t="s">
        <v>496</v>
      </c>
      <c r="D176" s="1">
        <v>5</v>
      </c>
      <c r="E176" s="2">
        <v>1</v>
      </c>
      <c r="F176" s="7">
        <v>25</v>
      </c>
      <c r="G176" s="7" t="s">
        <v>90</v>
      </c>
      <c r="H176" s="7">
        <v>6</v>
      </c>
      <c r="I176" s="9" t="s">
        <v>363</v>
      </c>
      <c r="J176" s="9">
        <v>3</v>
      </c>
      <c r="K176" s="9" t="s">
        <v>156</v>
      </c>
      <c r="L176" s="9">
        <v>13</v>
      </c>
      <c r="M176" s="9">
        <v>0</v>
      </c>
      <c r="N176" s="3"/>
      <c r="O176" s="7"/>
      <c r="P176" s="7"/>
      <c r="Q176" s="7"/>
      <c r="R176" s="7"/>
      <c r="S176" s="7">
        <v>0</v>
      </c>
      <c r="T176" s="9">
        <f>MROUND(ROUND(T175*2.7,0)*(100+10%*P176)%,30)</f>
        <v>134700</v>
      </c>
      <c r="U176" s="10"/>
      <c r="V176" s="10"/>
      <c r="W176" s="10">
        <v>0</v>
      </c>
      <c r="X176" s="7">
        <f>MROUND(ROUND(X175*2.7,0)*(100+10%*S176)%,30)</f>
        <v>155520</v>
      </c>
      <c r="Y176" s="7"/>
      <c r="Z176" s="7">
        <v>0</v>
      </c>
      <c r="AA176" s="10"/>
      <c r="AB176" s="7" t="s">
        <v>364</v>
      </c>
      <c r="AC176" s="7"/>
    </row>
    <row r="177" spans="1:29">
      <c r="A177" s="1">
        <v>10010036</v>
      </c>
      <c r="B177" s="8" t="s">
        <v>369</v>
      </c>
      <c r="C177" s="19" t="s">
        <v>497</v>
      </c>
      <c r="D177" s="1">
        <v>1</v>
      </c>
      <c r="E177" s="2">
        <v>1</v>
      </c>
      <c r="F177" s="7">
        <v>0</v>
      </c>
      <c r="G177" s="7" t="s">
        <v>90</v>
      </c>
      <c r="H177" s="7">
        <v>4</v>
      </c>
      <c r="I177" s="9" t="s">
        <v>370</v>
      </c>
      <c r="J177" s="9">
        <v>1</v>
      </c>
      <c r="K177" s="9"/>
      <c r="L177" s="9">
        <v>0</v>
      </c>
      <c r="M177" s="9">
        <v>1</v>
      </c>
      <c r="N177" s="3"/>
      <c r="O177" s="7"/>
      <c r="P177" s="7"/>
      <c r="Q177" s="7"/>
      <c r="R177" s="7"/>
      <c r="S177" s="7">
        <v>0</v>
      </c>
      <c r="T177" s="9">
        <v>0</v>
      </c>
      <c r="U177" s="10"/>
      <c r="V177" s="10"/>
      <c r="W177" s="10">
        <v>0</v>
      </c>
      <c r="X177" s="7">
        <v>0</v>
      </c>
      <c r="Y177" s="7"/>
      <c r="Z177" s="7">
        <v>0</v>
      </c>
      <c r="AA177" s="10"/>
      <c r="AB177" s="7" t="s">
        <v>371</v>
      </c>
      <c r="AC177" s="7"/>
    </row>
    <row r="178" spans="1:29">
      <c r="A178" s="1">
        <v>10010036</v>
      </c>
      <c r="B178" s="8" t="s">
        <v>372</v>
      </c>
      <c r="C178" s="19" t="s">
        <v>497</v>
      </c>
      <c r="D178" s="1">
        <v>2</v>
      </c>
      <c r="E178" s="2">
        <v>1</v>
      </c>
      <c r="F178" s="7">
        <v>0</v>
      </c>
      <c r="G178" s="7" t="s">
        <v>90</v>
      </c>
      <c r="H178" s="7">
        <v>4</v>
      </c>
      <c r="I178" s="9" t="s">
        <v>370</v>
      </c>
      <c r="J178" s="9">
        <v>1</v>
      </c>
      <c r="K178" s="9" t="s">
        <v>112</v>
      </c>
      <c r="L178" s="9">
        <v>1</v>
      </c>
      <c r="M178" s="9">
        <v>1</v>
      </c>
      <c r="N178" s="3"/>
      <c r="O178" s="7"/>
      <c r="P178" s="7"/>
      <c r="Q178" s="7"/>
      <c r="R178" s="7"/>
      <c r="S178" s="7">
        <v>0</v>
      </c>
      <c r="T178" s="9">
        <v>200</v>
      </c>
      <c r="U178" s="10"/>
      <c r="V178" s="10"/>
      <c r="W178" s="10">
        <v>0</v>
      </c>
      <c r="X178" s="7">
        <v>270</v>
      </c>
      <c r="Y178" s="7"/>
      <c r="Z178" s="7">
        <v>0</v>
      </c>
      <c r="AA178" s="10"/>
      <c r="AB178" s="7" t="s">
        <v>371</v>
      </c>
      <c r="AC178" s="7"/>
    </row>
    <row r="179" spans="1:29">
      <c r="A179" s="1">
        <v>10010036</v>
      </c>
      <c r="B179" s="8" t="s">
        <v>373</v>
      </c>
      <c r="C179" s="19" t="s">
        <v>497</v>
      </c>
      <c r="D179" s="1">
        <v>3</v>
      </c>
      <c r="E179" s="2">
        <v>1</v>
      </c>
      <c r="F179" s="7">
        <v>0</v>
      </c>
      <c r="G179" s="7" t="s">
        <v>90</v>
      </c>
      <c r="H179" s="7">
        <v>4</v>
      </c>
      <c r="I179" s="9" t="s">
        <v>370</v>
      </c>
      <c r="J179" s="9">
        <v>1</v>
      </c>
      <c r="K179" s="9" t="s">
        <v>112</v>
      </c>
      <c r="L179" s="9">
        <v>1</v>
      </c>
      <c r="M179" s="9">
        <v>1</v>
      </c>
      <c r="N179" s="3"/>
      <c r="O179" s="7"/>
      <c r="P179" s="7"/>
      <c r="Q179" s="7"/>
      <c r="R179" s="7"/>
      <c r="S179" s="7">
        <v>0</v>
      </c>
      <c r="T179" s="9">
        <f>MROUND(ROUND(T178*1.5,0)*(100+10%*P179)%,30)</f>
        <v>300</v>
      </c>
      <c r="U179" s="10"/>
      <c r="V179" s="10"/>
      <c r="W179" s="10">
        <v>0</v>
      </c>
      <c r="X179" s="7">
        <v>480</v>
      </c>
      <c r="Y179" s="7"/>
      <c r="Z179" s="7">
        <v>0</v>
      </c>
      <c r="AA179" s="10"/>
      <c r="AB179" s="7" t="s">
        <v>371</v>
      </c>
      <c r="AC179" s="7"/>
    </row>
    <row r="180" spans="1:29">
      <c r="A180" s="1">
        <v>10010036</v>
      </c>
      <c r="B180" s="8" t="s">
        <v>374</v>
      </c>
      <c r="C180" s="19" t="s">
        <v>497</v>
      </c>
      <c r="D180" s="1">
        <v>4</v>
      </c>
      <c r="E180" s="2">
        <v>1</v>
      </c>
      <c r="F180" s="7">
        <v>0</v>
      </c>
      <c r="G180" s="7" t="s">
        <v>90</v>
      </c>
      <c r="H180" s="7">
        <v>4</v>
      </c>
      <c r="I180" s="9" t="s">
        <v>370</v>
      </c>
      <c r="J180" s="9">
        <v>1</v>
      </c>
      <c r="K180" s="9" t="s">
        <v>79</v>
      </c>
      <c r="L180" s="9">
        <v>2</v>
      </c>
      <c r="M180" s="9">
        <v>1</v>
      </c>
      <c r="N180" s="3"/>
      <c r="O180" s="7"/>
      <c r="P180" s="7"/>
      <c r="Q180" s="7"/>
      <c r="R180" s="7"/>
      <c r="S180" s="7">
        <v>0</v>
      </c>
      <c r="T180" s="9">
        <f t="shared" ref="T180:T187" si="27">MROUND(ROUND(T179*1.5,0)*(100+10%*P180)%,30)</f>
        <v>450</v>
      </c>
      <c r="U180" s="10"/>
      <c r="V180" s="10"/>
      <c r="W180" s="10">
        <v>0</v>
      </c>
      <c r="X180" s="7">
        <f t="shared" ref="X180:X188" si="28">MROUND(ROUND(X179*1.5,0)*(100+10%*S180)%,30)</f>
        <v>720</v>
      </c>
      <c r="Y180" s="7"/>
      <c r="Z180" s="7">
        <v>0</v>
      </c>
      <c r="AA180" s="10"/>
      <c r="AB180" s="7" t="s">
        <v>371</v>
      </c>
      <c r="AC180" s="7"/>
    </row>
    <row r="181" spans="1:29">
      <c r="A181" s="1">
        <v>10010036</v>
      </c>
      <c r="B181" s="8" t="s">
        <v>375</v>
      </c>
      <c r="C181" s="19" t="s">
        <v>497</v>
      </c>
      <c r="D181" s="1">
        <v>5</v>
      </c>
      <c r="E181" s="2">
        <v>1</v>
      </c>
      <c r="F181" s="7">
        <v>0</v>
      </c>
      <c r="G181" s="7" t="s">
        <v>90</v>
      </c>
      <c r="H181" s="7">
        <v>4</v>
      </c>
      <c r="I181" s="9" t="s">
        <v>370</v>
      </c>
      <c r="J181" s="9">
        <v>1</v>
      </c>
      <c r="K181" s="9" t="s">
        <v>115</v>
      </c>
      <c r="L181" s="9">
        <v>3</v>
      </c>
      <c r="M181" s="9">
        <v>1</v>
      </c>
      <c r="N181" s="3"/>
      <c r="O181" s="7"/>
      <c r="P181" s="7"/>
      <c r="Q181" s="7"/>
      <c r="R181" s="7"/>
      <c r="S181" s="7">
        <v>0</v>
      </c>
      <c r="T181" s="9">
        <f t="shared" si="27"/>
        <v>690</v>
      </c>
      <c r="U181" s="10"/>
      <c r="V181" s="10"/>
      <c r="W181" s="10">
        <v>0</v>
      </c>
      <c r="X181" s="7">
        <f t="shared" si="28"/>
        <v>1080</v>
      </c>
      <c r="Y181" s="7"/>
      <c r="Z181" s="7">
        <v>0</v>
      </c>
      <c r="AA181" s="10"/>
      <c r="AB181" s="7" t="s">
        <v>371</v>
      </c>
      <c r="AC181" s="7"/>
    </row>
    <row r="182" spans="1:29">
      <c r="A182" s="1">
        <v>10010036</v>
      </c>
      <c r="B182" s="8" t="s">
        <v>376</v>
      </c>
      <c r="C182" s="19" t="s">
        <v>497</v>
      </c>
      <c r="D182" s="1">
        <v>6</v>
      </c>
      <c r="E182" s="2">
        <v>1</v>
      </c>
      <c r="F182" s="7">
        <v>0</v>
      </c>
      <c r="G182" s="7" t="s">
        <v>90</v>
      </c>
      <c r="H182" s="7">
        <v>4</v>
      </c>
      <c r="I182" s="9" t="s">
        <v>370</v>
      </c>
      <c r="J182" s="9">
        <v>1</v>
      </c>
      <c r="K182" s="9" t="s">
        <v>82</v>
      </c>
      <c r="L182" s="9">
        <v>4</v>
      </c>
      <c r="M182" s="9">
        <v>1</v>
      </c>
      <c r="N182" s="3"/>
      <c r="O182" s="7"/>
      <c r="P182" s="7"/>
      <c r="Q182" s="7"/>
      <c r="R182" s="7"/>
      <c r="S182" s="7">
        <v>0</v>
      </c>
      <c r="T182" s="9">
        <f t="shared" si="27"/>
        <v>1050</v>
      </c>
      <c r="U182" s="10"/>
      <c r="V182" s="10"/>
      <c r="W182" s="10">
        <v>0</v>
      </c>
      <c r="X182" s="7">
        <f t="shared" si="28"/>
        <v>1620</v>
      </c>
      <c r="Y182" s="7"/>
      <c r="Z182" s="7">
        <v>0</v>
      </c>
      <c r="AA182" s="10"/>
      <c r="AB182" s="7" t="s">
        <v>371</v>
      </c>
      <c r="AC182" s="7"/>
    </row>
    <row r="183" spans="1:29">
      <c r="A183" s="1">
        <v>10010036</v>
      </c>
      <c r="B183" s="8" t="s">
        <v>377</v>
      </c>
      <c r="C183" s="19" t="s">
        <v>497</v>
      </c>
      <c r="D183" s="1">
        <v>7</v>
      </c>
      <c r="E183" s="2">
        <v>1</v>
      </c>
      <c r="F183" s="7">
        <v>0</v>
      </c>
      <c r="G183" s="7" t="s">
        <v>90</v>
      </c>
      <c r="H183" s="7">
        <v>4</v>
      </c>
      <c r="I183" s="9" t="s">
        <v>370</v>
      </c>
      <c r="J183" s="9">
        <v>1</v>
      </c>
      <c r="K183" s="9" t="s">
        <v>82</v>
      </c>
      <c r="L183" s="9">
        <v>4</v>
      </c>
      <c r="M183" s="9">
        <v>1</v>
      </c>
      <c r="N183" s="3"/>
      <c r="O183" s="7"/>
      <c r="P183" s="7"/>
      <c r="Q183" s="7"/>
      <c r="R183" s="7"/>
      <c r="S183" s="7">
        <v>0</v>
      </c>
      <c r="T183" s="9">
        <f t="shared" si="27"/>
        <v>1590</v>
      </c>
      <c r="U183" s="10"/>
      <c r="V183" s="10"/>
      <c r="W183" s="10">
        <v>0</v>
      </c>
      <c r="X183" s="7">
        <f t="shared" si="28"/>
        <v>2430</v>
      </c>
      <c r="Y183" s="7"/>
      <c r="Z183" s="7">
        <v>0</v>
      </c>
      <c r="AA183" s="10"/>
      <c r="AB183" s="7" t="s">
        <v>371</v>
      </c>
      <c r="AC183" s="7"/>
    </row>
    <row r="184" spans="1:29">
      <c r="A184" s="1">
        <v>10010036</v>
      </c>
      <c r="B184" s="8" t="s">
        <v>378</v>
      </c>
      <c r="C184" s="19" t="s">
        <v>497</v>
      </c>
      <c r="D184" s="1">
        <v>8</v>
      </c>
      <c r="E184" s="2">
        <v>1</v>
      </c>
      <c r="F184" s="7">
        <v>0</v>
      </c>
      <c r="G184" s="7" t="s">
        <v>90</v>
      </c>
      <c r="H184" s="7">
        <v>4</v>
      </c>
      <c r="I184" s="9" t="s">
        <v>370</v>
      </c>
      <c r="J184" s="9">
        <v>1</v>
      </c>
      <c r="K184" s="9" t="s">
        <v>84</v>
      </c>
      <c r="L184" s="9">
        <v>5</v>
      </c>
      <c r="M184" s="9">
        <v>1</v>
      </c>
      <c r="N184" s="3"/>
      <c r="O184" s="7"/>
      <c r="P184" s="7"/>
      <c r="Q184" s="7"/>
      <c r="R184" s="7"/>
      <c r="S184" s="7">
        <v>0</v>
      </c>
      <c r="T184" s="9">
        <f t="shared" si="27"/>
        <v>2400</v>
      </c>
      <c r="U184" s="10"/>
      <c r="V184" s="10"/>
      <c r="W184" s="10">
        <v>0</v>
      </c>
      <c r="X184" s="7">
        <f t="shared" si="28"/>
        <v>3660</v>
      </c>
      <c r="Y184" s="7"/>
      <c r="Z184" s="7">
        <v>0</v>
      </c>
      <c r="AA184" s="10"/>
      <c r="AB184" s="7" t="s">
        <v>371</v>
      </c>
      <c r="AC184" s="7"/>
    </row>
    <row r="185" spans="1:29">
      <c r="A185" s="1">
        <v>10010036</v>
      </c>
      <c r="B185" s="8" t="s">
        <v>379</v>
      </c>
      <c r="C185" s="19" t="s">
        <v>497</v>
      </c>
      <c r="D185" s="1">
        <v>9</v>
      </c>
      <c r="E185" s="2">
        <v>1</v>
      </c>
      <c r="F185" s="7">
        <v>0</v>
      </c>
      <c r="G185" s="7" t="s">
        <v>90</v>
      </c>
      <c r="H185" s="7">
        <v>4</v>
      </c>
      <c r="I185" s="9" t="s">
        <v>370</v>
      </c>
      <c r="J185" s="9">
        <v>1</v>
      </c>
      <c r="K185" s="9" t="s">
        <v>103</v>
      </c>
      <c r="L185" s="9">
        <v>6</v>
      </c>
      <c r="M185" s="9">
        <v>1</v>
      </c>
      <c r="N185" s="3"/>
      <c r="O185" s="7"/>
      <c r="P185" s="7"/>
      <c r="Q185" s="7"/>
      <c r="R185" s="7"/>
      <c r="S185" s="7">
        <v>0</v>
      </c>
      <c r="T185" s="9">
        <f t="shared" si="27"/>
        <v>3600</v>
      </c>
      <c r="U185" s="10"/>
      <c r="V185" s="10"/>
      <c r="W185" s="10">
        <v>0</v>
      </c>
      <c r="X185" s="7">
        <f t="shared" si="28"/>
        <v>5490</v>
      </c>
      <c r="Y185" s="7"/>
      <c r="Z185" s="7">
        <v>0</v>
      </c>
      <c r="AA185" s="10"/>
      <c r="AB185" s="7" t="s">
        <v>371</v>
      </c>
      <c r="AC185" s="7"/>
    </row>
    <row r="186" spans="1:29">
      <c r="A186" s="1">
        <v>10010036</v>
      </c>
      <c r="B186" s="8" t="s">
        <v>380</v>
      </c>
      <c r="C186" s="19" t="s">
        <v>497</v>
      </c>
      <c r="D186" s="1">
        <v>10</v>
      </c>
      <c r="E186" s="2">
        <v>1</v>
      </c>
      <c r="F186" s="7">
        <v>0</v>
      </c>
      <c r="G186" s="7" t="s">
        <v>90</v>
      </c>
      <c r="H186" s="7">
        <v>4</v>
      </c>
      <c r="I186" s="9" t="s">
        <v>370</v>
      </c>
      <c r="J186" s="9">
        <v>1</v>
      </c>
      <c r="K186" s="9" t="s">
        <v>103</v>
      </c>
      <c r="L186" s="9">
        <v>6</v>
      </c>
      <c r="M186" s="9">
        <v>1</v>
      </c>
      <c r="N186" s="3"/>
      <c r="O186" s="7"/>
      <c r="P186" s="7"/>
      <c r="Q186" s="7"/>
      <c r="R186" s="7"/>
      <c r="S186" s="7">
        <v>0</v>
      </c>
      <c r="T186" s="9">
        <f t="shared" si="27"/>
        <v>5400</v>
      </c>
      <c r="U186" s="10"/>
      <c r="V186" s="10"/>
      <c r="W186" s="10">
        <v>0</v>
      </c>
      <c r="X186" s="7">
        <f t="shared" si="28"/>
        <v>8250</v>
      </c>
      <c r="Y186" s="7"/>
      <c r="Z186" s="7">
        <v>0</v>
      </c>
      <c r="AA186" s="10"/>
      <c r="AB186" s="7" t="s">
        <v>371</v>
      </c>
      <c r="AC186" s="7"/>
    </row>
    <row r="187" spans="1:29">
      <c r="A187" s="1">
        <v>10010036</v>
      </c>
      <c r="B187" s="8" t="s">
        <v>381</v>
      </c>
      <c r="C187" s="19" t="s">
        <v>497</v>
      </c>
      <c r="D187" s="1">
        <v>11</v>
      </c>
      <c r="E187" s="2">
        <v>1</v>
      </c>
      <c r="F187" s="7">
        <v>0</v>
      </c>
      <c r="G187" s="7" t="s">
        <v>90</v>
      </c>
      <c r="H187" s="7">
        <v>4</v>
      </c>
      <c r="I187" s="9" t="s">
        <v>370</v>
      </c>
      <c r="J187" s="9">
        <v>1</v>
      </c>
      <c r="K187" s="9" t="s">
        <v>122</v>
      </c>
      <c r="L187" s="9">
        <v>7</v>
      </c>
      <c r="M187" s="9">
        <v>1</v>
      </c>
      <c r="N187" s="3"/>
      <c r="O187" s="7"/>
      <c r="P187" s="7"/>
      <c r="Q187" s="7"/>
      <c r="R187" s="7"/>
      <c r="S187" s="7">
        <v>0</v>
      </c>
      <c r="T187" s="9">
        <f t="shared" si="27"/>
        <v>8100</v>
      </c>
      <c r="U187" s="10"/>
      <c r="V187" s="10"/>
      <c r="W187" s="10">
        <v>0</v>
      </c>
      <c r="X187" s="7">
        <f t="shared" si="28"/>
        <v>12390</v>
      </c>
      <c r="Y187" s="7"/>
      <c r="Z187" s="7">
        <v>0</v>
      </c>
      <c r="AA187" s="10"/>
      <c r="AB187" s="7" t="s">
        <v>371</v>
      </c>
      <c r="AC187" s="7"/>
    </row>
    <row r="188" spans="1:29">
      <c r="A188" s="1">
        <v>10010036</v>
      </c>
      <c r="B188" s="8" t="s">
        <v>382</v>
      </c>
      <c r="C188" s="19" t="s">
        <v>497</v>
      </c>
      <c r="D188" s="1">
        <v>12</v>
      </c>
      <c r="E188" s="2">
        <v>1</v>
      </c>
      <c r="F188" s="7">
        <v>0</v>
      </c>
      <c r="G188" s="7" t="s">
        <v>90</v>
      </c>
      <c r="H188" s="7">
        <v>4</v>
      </c>
      <c r="I188" s="9" t="s">
        <v>370</v>
      </c>
      <c r="J188" s="9">
        <v>1</v>
      </c>
      <c r="K188" s="9" t="s">
        <v>122</v>
      </c>
      <c r="L188" s="9">
        <v>7</v>
      </c>
      <c r="M188" s="9">
        <v>1</v>
      </c>
      <c r="N188" s="3"/>
      <c r="O188" s="7"/>
      <c r="P188" s="7"/>
      <c r="Q188" s="7"/>
      <c r="R188" s="7"/>
      <c r="S188" s="7">
        <v>0</v>
      </c>
      <c r="T188" s="9">
        <f>MROUND(ROUND(T187*1.4,0)*(100+10%*P188)%,30)</f>
        <v>11340</v>
      </c>
      <c r="U188" s="10"/>
      <c r="V188" s="10"/>
      <c r="W188" s="10">
        <v>0</v>
      </c>
      <c r="X188" s="7">
        <f t="shared" si="28"/>
        <v>18600</v>
      </c>
      <c r="Y188" s="7"/>
      <c r="Z188" s="7">
        <v>0</v>
      </c>
      <c r="AA188" s="10"/>
      <c r="AB188" s="7" t="s">
        <v>371</v>
      </c>
      <c r="AC188" s="7"/>
    </row>
    <row r="189" spans="1:29">
      <c r="A189" s="1">
        <v>10010036</v>
      </c>
      <c r="B189" s="8" t="s">
        <v>383</v>
      </c>
      <c r="C189" s="19" t="s">
        <v>497</v>
      </c>
      <c r="D189" s="1">
        <v>13</v>
      </c>
      <c r="E189" s="2">
        <v>1</v>
      </c>
      <c r="F189" s="7">
        <v>0</v>
      </c>
      <c r="G189" s="7" t="s">
        <v>90</v>
      </c>
      <c r="H189" s="7">
        <v>4</v>
      </c>
      <c r="I189" s="9" t="s">
        <v>370</v>
      </c>
      <c r="J189" s="9">
        <v>1</v>
      </c>
      <c r="K189" s="9" t="s">
        <v>86</v>
      </c>
      <c r="L189" s="9">
        <v>8</v>
      </c>
      <c r="M189" s="9">
        <v>1</v>
      </c>
      <c r="N189" s="3"/>
      <c r="O189" s="7"/>
      <c r="P189" s="7"/>
      <c r="Q189" s="7"/>
      <c r="R189" s="7"/>
      <c r="S189" s="7">
        <v>0</v>
      </c>
      <c r="T189" s="9">
        <f>MROUND(ROUND(T188*1.4,0)*(100+10%*P189)%,30)</f>
        <v>15870</v>
      </c>
      <c r="U189" s="10"/>
      <c r="V189" s="10"/>
      <c r="W189" s="10">
        <v>0</v>
      </c>
      <c r="X189" s="7">
        <f>MROUND(ROUND(X188*1.4,0)*(100+10%*S189)%,30)</f>
        <v>26040</v>
      </c>
      <c r="Y189" s="7"/>
      <c r="Z189" s="7">
        <v>0</v>
      </c>
      <c r="AA189" s="10"/>
      <c r="AB189" s="7" t="s">
        <v>371</v>
      </c>
      <c r="AC189" s="7"/>
    </row>
    <row r="190" spans="1:29">
      <c r="A190" s="1">
        <v>10010036</v>
      </c>
      <c r="B190" s="8" t="s">
        <v>384</v>
      </c>
      <c r="C190" s="19" t="s">
        <v>497</v>
      </c>
      <c r="D190" s="1">
        <v>14</v>
      </c>
      <c r="E190" s="2">
        <v>1</v>
      </c>
      <c r="F190" s="7">
        <v>0</v>
      </c>
      <c r="G190" s="7" t="s">
        <v>90</v>
      </c>
      <c r="H190" s="7">
        <v>4</v>
      </c>
      <c r="I190" s="9" t="s">
        <v>370</v>
      </c>
      <c r="J190" s="9">
        <v>1</v>
      </c>
      <c r="K190" s="9" t="s">
        <v>127</v>
      </c>
      <c r="L190" s="9">
        <v>9</v>
      </c>
      <c r="M190" s="9">
        <v>1</v>
      </c>
      <c r="N190" s="3"/>
      <c r="O190" s="7"/>
      <c r="P190" s="7"/>
      <c r="Q190" s="7"/>
      <c r="R190" s="7"/>
      <c r="S190" s="7">
        <v>0</v>
      </c>
      <c r="T190" s="9">
        <f t="shared" ref="T190" si="29">MROUND(ROUND(T189*1.4,0)*(100+10%*P190)%,30)</f>
        <v>22230</v>
      </c>
      <c r="U190" s="10"/>
      <c r="V190" s="10"/>
      <c r="W190" s="10">
        <v>0</v>
      </c>
      <c r="X190" s="7">
        <f>MROUND(ROUND(X189*1.4,0)*(100+10%*S190)%,30)</f>
        <v>36450</v>
      </c>
      <c r="Y190" s="7"/>
      <c r="Z190" s="7">
        <v>0</v>
      </c>
      <c r="AA190" s="10"/>
      <c r="AB190" s="7" t="s">
        <v>371</v>
      </c>
      <c r="AC190" s="7"/>
    </row>
    <row r="191" spans="1:29">
      <c r="A191" s="1">
        <v>10010036</v>
      </c>
      <c r="B191" s="8" t="s">
        <v>385</v>
      </c>
      <c r="C191" s="19" t="s">
        <v>497</v>
      </c>
      <c r="D191" s="1">
        <v>15</v>
      </c>
      <c r="E191" s="2">
        <v>1</v>
      </c>
      <c r="F191" s="7">
        <v>0</v>
      </c>
      <c r="G191" s="7" t="s">
        <v>90</v>
      </c>
      <c r="H191" s="7">
        <v>4</v>
      </c>
      <c r="I191" s="9" t="s">
        <v>370</v>
      </c>
      <c r="J191" s="9">
        <v>1</v>
      </c>
      <c r="K191" s="9" t="s">
        <v>88</v>
      </c>
      <c r="L191" s="9">
        <v>10</v>
      </c>
      <c r="M191" s="9">
        <v>1</v>
      </c>
      <c r="N191" s="3"/>
      <c r="O191" s="7"/>
      <c r="P191" s="7"/>
      <c r="Q191" s="7"/>
      <c r="R191" s="7"/>
      <c r="S191" s="7">
        <v>0</v>
      </c>
      <c r="T191" s="9">
        <f>MROUND(ROUND(T190*1.3,0)*(100+10%*P191)%,30)</f>
        <v>28890</v>
      </c>
      <c r="U191" s="10"/>
      <c r="V191" s="10"/>
      <c r="W191" s="10">
        <v>0</v>
      </c>
      <c r="X191" s="7">
        <f>MROUND(ROUND(X190*1.4,0)*(100+10%*S191)%,30)</f>
        <v>51030</v>
      </c>
      <c r="Y191" s="7"/>
      <c r="Z191" s="7">
        <v>0</v>
      </c>
      <c r="AA191" s="10"/>
      <c r="AB191" s="7" t="s">
        <v>371</v>
      </c>
      <c r="AC191" s="7"/>
    </row>
    <row r="192" spans="1:29">
      <c r="A192" s="1">
        <v>10010036</v>
      </c>
      <c r="B192" s="8" t="s">
        <v>386</v>
      </c>
      <c r="C192" s="19" t="s">
        <v>497</v>
      </c>
      <c r="D192" s="1">
        <v>16</v>
      </c>
      <c r="E192" s="2">
        <v>1</v>
      </c>
      <c r="F192" s="7">
        <v>0</v>
      </c>
      <c r="G192" s="7" t="s">
        <v>90</v>
      </c>
      <c r="H192" s="7">
        <v>4</v>
      </c>
      <c r="I192" s="9" t="s">
        <v>370</v>
      </c>
      <c r="J192" s="9">
        <v>1</v>
      </c>
      <c r="K192" s="9" t="s">
        <v>88</v>
      </c>
      <c r="L192" s="9">
        <v>10</v>
      </c>
      <c r="M192" s="9">
        <v>1</v>
      </c>
      <c r="N192" s="3"/>
      <c r="O192" s="7"/>
      <c r="P192" s="7"/>
      <c r="Q192" s="7"/>
      <c r="R192" s="7"/>
      <c r="S192" s="7">
        <v>0</v>
      </c>
      <c r="T192" s="9">
        <f t="shared" ref="T192:T194" si="30">MROUND(ROUND(T191*1.3,0)*(100+10%*P192)%,30)</f>
        <v>37560</v>
      </c>
      <c r="U192" s="10"/>
      <c r="V192" s="10"/>
      <c r="W192" s="10">
        <v>0</v>
      </c>
      <c r="X192" s="7">
        <f>MROUND(ROUND(X191*1.3,0)*(100+10%*S192)%,30)</f>
        <v>66330</v>
      </c>
      <c r="Y192" s="7"/>
      <c r="Z192" s="7">
        <v>0</v>
      </c>
      <c r="AA192" s="10"/>
      <c r="AB192" s="7" t="s">
        <v>371</v>
      </c>
      <c r="AC192" s="7"/>
    </row>
    <row r="193" spans="1:29">
      <c r="A193" s="1">
        <v>10010036</v>
      </c>
      <c r="B193" s="8" t="s">
        <v>387</v>
      </c>
      <c r="C193" s="19" t="s">
        <v>497</v>
      </c>
      <c r="D193" s="1">
        <v>17</v>
      </c>
      <c r="E193" s="2">
        <v>1</v>
      </c>
      <c r="F193" s="7">
        <v>0</v>
      </c>
      <c r="G193" s="7" t="s">
        <v>90</v>
      </c>
      <c r="H193" s="7">
        <v>4</v>
      </c>
      <c r="I193" s="9" t="s">
        <v>370</v>
      </c>
      <c r="J193" s="9">
        <v>1</v>
      </c>
      <c r="K193" s="9" t="s">
        <v>106</v>
      </c>
      <c r="L193" s="9">
        <v>11</v>
      </c>
      <c r="M193" s="9">
        <v>1</v>
      </c>
      <c r="N193" s="3"/>
      <c r="O193" s="7"/>
      <c r="P193" s="7"/>
      <c r="Q193" s="7"/>
      <c r="R193" s="7"/>
      <c r="S193" s="7">
        <v>0</v>
      </c>
      <c r="T193" s="9">
        <f t="shared" si="30"/>
        <v>48840</v>
      </c>
      <c r="U193" s="10"/>
      <c r="V193" s="10"/>
      <c r="W193" s="10">
        <v>0</v>
      </c>
      <c r="X193" s="7">
        <f>MROUND(ROUND(X192*1.3,0)*(100+10%*S193)%,30)</f>
        <v>86220</v>
      </c>
      <c r="Y193" s="7"/>
      <c r="Z193" s="7">
        <v>0</v>
      </c>
      <c r="AA193" s="10"/>
      <c r="AB193" s="7" t="s">
        <v>371</v>
      </c>
      <c r="AC193" s="7"/>
    </row>
    <row r="194" spans="1:29">
      <c r="A194" s="1">
        <v>10010036</v>
      </c>
      <c r="B194" s="8" t="s">
        <v>388</v>
      </c>
      <c r="C194" s="19" t="s">
        <v>497</v>
      </c>
      <c r="D194" s="1">
        <v>18</v>
      </c>
      <c r="E194" s="2">
        <v>1</v>
      </c>
      <c r="F194" s="7">
        <v>0</v>
      </c>
      <c r="G194" s="7" t="s">
        <v>90</v>
      </c>
      <c r="H194" s="7">
        <v>4</v>
      </c>
      <c r="I194" s="9" t="s">
        <v>370</v>
      </c>
      <c r="J194" s="9">
        <v>1</v>
      </c>
      <c r="K194" s="9" t="s">
        <v>132</v>
      </c>
      <c r="L194" s="9">
        <v>12</v>
      </c>
      <c r="M194" s="9">
        <v>1</v>
      </c>
      <c r="N194" s="3"/>
      <c r="O194" s="7"/>
      <c r="P194" s="7"/>
      <c r="Q194" s="7"/>
      <c r="R194" s="7"/>
      <c r="S194" s="7">
        <v>0</v>
      </c>
      <c r="T194" s="9">
        <f t="shared" si="30"/>
        <v>63480</v>
      </c>
      <c r="U194" s="10"/>
      <c r="V194" s="10"/>
      <c r="W194" s="10">
        <v>0</v>
      </c>
      <c r="X194" s="7">
        <f>MROUND(ROUND(X193*1.3,0)*(100+10%*S194)%,30)</f>
        <v>112080</v>
      </c>
      <c r="Y194" s="7"/>
      <c r="Z194" s="7">
        <v>0</v>
      </c>
      <c r="AA194" s="10"/>
      <c r="AB194" s="7" t="s">
        <v>371</v>
      </c>
      <c r="AC194" s="7"/>
    </row>
    <row r="195" spans="1:29">
      <c r="A195" s="1">
        <v>10010036</v>
      </c>
      <c r="B195" s="8" t="s">
        <v>389</v>
      </c>
      <c r="C195" s="19" t="s">
        <v>497</v>
      </c>
      <c r="D195" s="1">
        <v>19</v>
      </c>
      <c r="E195" s="2">
        <v>1</v>
      </c>
      <c r="F195" s="7">
        <v>0</v>
      </c>
      <c r="G195" s="7" t="s">
        <v>282</v>
      </c>
      <c r="H195" s="7">
        <v>4</v>
      </c>
      <c r="I195" s="9" t="s">
        <v>370</v>
      </c>
      <c r="J195" s="9">
        <v>1</v>
      </c>
      <c r="K195" s="9" t="s">
        <v>156</v>
      </c>
      <c r="L195" s="9">
        <v>13</v>
      </c>
      <c r="M195" s="9">
        <v>1</v>
      </c>
      <c r="N195" s="3"/>
      <c r="O195" s="7"/>
      <c r="P195" s="7"/>
      <c r="Q195" s="7"/>
      <c r="R195" s="7"/>
      <c r="S195" s="7">
        <v>0</v>
      </c>
      <c r="T195" s="9">
        <f>MROUND(ROUND(T194*1.4,0)*(100+10%*P195)%,30)</f>
        <v>88860</v>
      </c>
      <c r="U195" s="10"/>
      <c r="V195" s="10"/>
      <c r="W195" s="10">
        <v>0</v>
      </c>
      <c r="X195" s="7">
        <f>MROUND(ROUND(X194*1.3,0)*(100+10%*S195)%,30)</f>
        <v>145710</v>
      </c>
      <c r="Y195" s="7"/>
      <c r="Z195" s="7">
        <v>0</v>
      </c>
      <c r="AA195" s="10"/>
      <c r="AB195" s="7" t="s">
        <v>371</v>
      </c>
      <c r="AC195" s="7"/>
    </row>
    <row r="196" spans="1:29">
      <c r="A196" s="1">
        <v>10010036</v>
      </c>
      <c r="B196" s="8" t="s">
        <v>390</v>
      </c>
      <c r="C196" s="19" t="s">
        <v>497</v>
      </c>
      <c r="D196" s="1">
        <v>20</v>
      </c>
      <c r="E196" s="2">
        <v>1</v>
      </c>
      <c r="F196" s="7">
        <v>0</v>
      </c>
      <c r="G196" s="7" t="s">
        <v>90</v>
      </c>
      <c r="H196" s="7">
        <v>4</v>
      </c>
      <c r="I196" s="9" t="s">
        <v>370</v>
      </c>
      <c r="J196" s="9">
        <v>1</v>
      </c>
      <c r="K196" s="9" t="s">
        <v>262</v>
      </c>
      <c r="L196" s="9">
        <v>14</v>
      </c>
      <c r="M196" s="9">
        <v>1</v>
      </c>
      <c r="N196" s="3"/>
      <c r="O196" s="7"/>
      <c r="P196" s="7"/>
      <c r="Q196" s="7"/>
      <c r="R196" s="7"/>
      <c r="S196" s="7">
        <v>0</v>
      </c>
      <c r="T196" s="9">
        <f>MROUND(ROUND(T195*1.4,0)*(100+10%*P196)%,30)</f>
        <v>124410</v>
      </c>
      <c r="U196" s="10"/>
      <c r="V196" s="10"/>
      <c r="W196" s="10">
        <v>0</v>
      </c>
      <c r="X196" s="7">
        <f>MROUND(ROUND(X195*1.4,0)*(100+10%*S196)%,30)</f>
        <v>204000</v>
      </c>
      <c r="Y196" s="7"/>
      <c r="Z196" s="7">
        <v>0</v>
      </c>
      <c r="AA196" s="10"/>
      <c r="AB196" s="7" t="s">
        <v>371</v>
      </c>
      <c r="AC196" s="7"/>
    </row>
    <row r="197" spans="1:29">
      <c r="A197" s="1">
        <v>10010037</v>
      </c>
      <c r="B197" s="8" t="s">
        <v>391</v>
      </c>
      <c r="C197" s="19" t="s">
        <v>498</v>
      </c>
      <c r="D197" s="1">
        <v>1</v>
      </c>
      <c r="E197" s="2">
        <v>1</v>
      </c>
      <c r="F197" s="7">
        <v>0</v>
      </c>
      <c r="G197" s="7" t="s">
        <v>90</v>
      </c>
      <c r="H197" s="7">
        <v>6</v>
      </c>
      <c r="I197" s="9" t="s">
        <v>392</v>
      </c>
      <c r="J197" s="9">
        <v>1</v>
      </c>
      <c r="K197" s="9" t="s">
        <v>82</v>
      </c>
      <c r="L197" s="9">
        <v>4</v>
      </c>
      <c r="M197" s="9">
        <v>1</v>
      </c>
      <c r="N197" s="3"/>
      <c r="O197" s="7"/>
      <c r="P197" s="7"/>
      <c r="Q197" s="7"/>
      <c r="R197" s="7"/>
      <c r="S197" s="7">
        <v>0</v>
      </c>
      <c r="T197" s="9">
        <v>2800</v>
      </c>
      <c r="U197" s="10"/>
      <c r="V197" s="10"/>
      <c r="W197" s="10">
        <v>0</v>
      </c>
      <c r="X197" s="7">
        <v>2700</v>
      </c>
      <c r="Y197" s="7"/>
      <c r="Z197" s="7">
        <v>0</v>
      </c>
      <c r="AA197" s="10"/>
      <c r="AB197" s="7" t="s">
        <v>393</v>
      </c>
      <c r="AC197" s="7"/>
    </row>
    <row r="198" spans="1:29">
      <c r="A198" s="1">
        <v>10010037</v>
      </c>
      <c r="B198" s="8" t="s">
        <v>394</v>
      </c>
      <c r="C198" s="19" t="s">
        <v>498</v>
      </c>
      <c r="D198" s="1">
        <v>2</v>
      </c>
      <c r="E198" s="2">
        <v>1</v>
      </c>
      <c r="F198" s="7">
        <v>0</v>
      </c>
      <c r="G198" s="7" t="s">
        <v>90</v>
      </c>
      <c r="H198" s="7">
        <v>6</v>
      </c>
      <c r="I198" s="9" t="s">
        <v>392</v>
      </c>
      <c r="J198" s="9">
        <v>1</v>
      </c>
      <c r="K198" s="9" t="s">
        <v>103</v>
      </c>
      <c r="L198" s="9">
        <v>6</v>
      </c>
      <c r="M198" s="9">
        <v>1</v>
      </c>
      <c r="N198" s="3"/>
      <c r="O198" s="7"/>
      <c r="P198" s="7"/>
      <c r="Q198" s="7"/>
      <c r="R198" s="7"/>
      <c r="S198" s="7">
        <v>0</v>
      </c>
      <c r="T198" s="9">
        <v>7500</v>
      </c>
      <c r="U198" s="10"/>
      <c r="V198" s="10"/>
      <c r="W198" s="10">
        <v>0</v>
      </c>
      <c r="X198" s="7">
        <v>8100</v>
      </c>
      <c r="Y198" s="7"/>
      <c r="Z198" s="7">
        <v>0</v>
      </c>
      <c r="AA198" s="10"/>
      <c r="AB198" s="7" t="s">
        <v>393</v>
      </c>
      <c r="AC198" s="7"/>
    </row>
    <row r="199" spans="1:29">
      <c r="A199" s="1">
        <v>10010037</v>
      </c>
      <c r="B199" s="8" t="s">
        <v>395</v>
      </c>
      <c r="C199" s="19" t="s">
        <v>498</v>
      </c>
      <c r="D199" s="1">
        <v>3</v>
      </c>
      <c r="E199" s="2">
        <v>1</v>
      </c>
      <c r="F199" s="7">
        <v>0</v>
      </c>
      <c r="G199" s="7" t="s">
        <v>90</v>
      </c>
      <c r="H199" s="7">
        <v>6</v>
      </c>
      <c r="I199" s="9" t="s">
        <v>392</v>
      </c>
      <c r="J199" s="9">
        <v>1</v>
      </c>
      <c r="K199" s="9" t="s">
        <v>86</v>
      </c>
      <c r="L199" s="9">
        <v>8</v>
      </c>
      <c r="M199" s="9">
        <v>1</v>
      </c>
      <c r="N199" s="3"/>
      <c r="O199" s="7"/>
      <c r="P199" s="7"/>
      <c r="Q199" s="7"/>
      <c r="R199" s="7"/>
      <c r="S199" s="7">
        <v>0</v>
      </c>
      <c r="T199" s="9">
        <f>MROUND(ROUND(T198*2.4,0)*(100+10%*P199)%,30)</f>
        <v>18000</v>
      </c>
      <c r="U199" s="10"/>
      <c r="V199" s="10"/>
      <c r="W199" s="10">
        <v>0</v>
      </c>
      <c r="X199" s="7">
        <v>24000</v>
      </c>
      <c r="Y199" s="7"/>
      <c r="Z199" s="7">
        <v>0</v>
      </c>
      <c r="AA199" s="10"/>
      <c r="AB199" s="7" t="s">
        <v>393</v>
      </c>
      <c r="AC199" s="7"/>
    </row>
    <row r="200" spans="1:29">
      <c r="A200" s="1">
        <v>10010037</v>
      </c>
      <c r="B200" s="8" t="s">
        <v>396</v>
      </c>
      <c r="C200" s="19" t="s">
        <v>498</v>
      </c>
      <c r="D200" s="1">
        <v>4</v>
      </c>
      <c r="E200" s="2">
        <v>1</v>
      </c>
      <c r="F200" s="7">
        <v>0</v>
      </c>
      <c r="G200" s="7" t="s">
        <v>90</v>
      </c>
      <c r="H200" s="7">
        <v>6</v>
      </c>
      <c r="I200" s="9" t="s">
        <v>392</v>
      </c>
      <c r="J200" s="9">
        <v>1</v>
      </c>
      <c r="K200" s="9" t="s">
        <v>88</v>
      </c>
      <c r="L200" s="9">
        <v>10</v>
      </c>
      <c r="M200" s="9">
        <v>1</v>
      </c>
      <c r="N200" s="3"/>
      <c r="O200" s="7"/>
      <c r="P200" s="7"/>
      <c r="Q200" s="7"/>
      <c r="R200" s="7"/>
      <c r="S200" s="7">
        <v>0</v>
      </c>
      <c r="T200" s="9">
        <f t="shared" ref="T200:T201" si="31">MROUND(ROUND(T199*2.4,0)*(100+10%*P200)%,30)</f>
        <v>43200</v>
      </c>
      <c r="U200" s="10"/>
      <c r="V200" s="10"/>
      <c r="W200" s="10">
        <v>0</v>
      </c>
      <c r="X200" s="7">
        <f>MROUND(ROUND(X199*2.4,0)*(100+10%*S200)%,30)</f>
        <v>57600</v>
      </c>
      <c r="Y200" s="7"/>
      <c r="Z200" s="7">
        <v>0</v>
      </c>
      <c r="AA200" s="10"/>
      <c r="AB200" s="7" t="s">
        <v>393</v>
      </c>
      <c r="AC200" s="7"/>
    </row>
    <row r="201" spans="1:29">
      <c r="A201" s="1">
        <v>10010037</v>
      </c>
      <c r="B201" s="8" t="s">
        <v>397</v>
      </c>
      <c r="C201" s="19" t="s">
        <v>498</v>
      </c>
      <c r="D201" s="1">
        <v>5</v>
      </c>
      <c r="E201" s="2">
        <v>1</v>
      </c>
      <c r="F201" s="7">
        <v>0</v>
      </c>
      <c r="G201" s="7" t="s">
        <v>90</v>
      </c>
      <c r="H201" s="7">
        <v>6</v>
      </c>
      <c r="I201" s="9" t="s">
        <v>392</v>
      </c>
      <c r="J201" s="9">
        <v>1</v>
      </c>
      <c r="K201" s="9" t="s">
        <v>132</v>
      </c>
      <c r="L201" s="9">
        <v>12</v>
      </c>
      <c r="M201" s="9">
        <v>1</v>
      </c>
      <c r="N201" s="3"/>
      <c r="O201" s="7"/>
      <c r="P201" s="7"/>
      <c r="Q201" s="7"/>
      <c r="R201" s="7"/>
      <c r="S201" s="7">
        <v>0</v>
      </c>
      <c r="T201" s="9">
        <f t="shared" si="31"/>
        <v>103680</v>
      </c>
      <c r="U201" s="10"/>
      <c r="V201" s="10"/>
      <c r="W201" s="10">
        <v>0</v>
      </c>
      <c r="X201" s="7">
        <f>MROUND(ROUND(X200*2.4,0)*(100+10%*S201)%,30)</f>
        <v>138240</v>
      </c>
      <c r="Y201" s="7"/>
      <c r="Z201" s="7">
        <v>0</v>
      </c>
      <c r="AA201" s="10"/>
      <c r="AB201" s="7" t="s">
        <v>393</v>
      </c>
      <c r="AC201" s="7"/>
    </row>
    <row r="202" spans="1:29">
      <c r="A202" s="1">
        <v>10010038</v>
      </c>
      <c r="B202" s="8" t="s">
        <v>398</v>
      </c>
      <c r="C202" s="19" t="s">
        <v>499</v>
      </c>
      <c r="D202" s="1">
        <v>1</v>
      </c>
      <c r="E202" s="2">
        <v>1</v>
      </c>
      <c r="F202" s="7">
        <v>0</v>
      </c>
      <c r="G202" s="7" t="s">
        <v>90</v>
      </c>
      <c r="H202" s="7">
        <v>6</v>
      </c>
      <c r="I202" s="9" t="s">
        <v>399</v>
      </c>
      <c r="J202" s="9">
        <v>1</v>
      </c>
      <c r="K202" s="9" t="s">
        <v>84</v>
      </c>
      <c r="L202" s="9">
        <v>5</v>
      </c>
      <c r="M202" s="9">
        <v>1</v>
      </c>
      <c r="N202" s="3"/>
      <c r="O202" s="7"/>
      <c r="P202" s="7"/>
      <c r="Q202" s="7"/>
      <c r="R202" s="7"/>
      <c r="S202" s="7">
        <v>0</v>
      </c>
      <c r="T202" s="9">
        <v>3300</v>
      </c>
      <c r="U202" s="10"/>
      <c r="V202" s="10"/>
      <c r="W202" s="10">
        <v>0</v>
      </c>
      <c r="X202" s="7">
        <v>3600</v>
      </c>
      <c r="Y202" s="7"/>
      <c r="Z202" s="7">
        <v>0</v>
      </c>
      <c r="AA202" s="10"/>
      <c r="AB202" s="7" t="s">
        <v>400</v>
      </c>
      <c r="AC202" s="7"/>
    </row>
    <row r="203" spans="1:29">
      <c r="A203" s="1">
        <v>10010038</v>
      </c>
      <c r="B203" s="8" t="s">
        <v>401</v>
      </c>
      <c r="C203" s="19" t="s">
        <v>499</v>
      </c>
      <c r="D203" s="1">
        <v>2</v>
      </c>
      <c r="E203" s="2">
        <v>1</v>
      </c>
      <c r="F203" s="7">
        <v>0</v>
      </c>
      <c r="G203" s="7" t="s">
        <v>90</v>
      </c>
      <c r="H203" s="7">
        <v>6</v>
      </c>
      <c r="I203" s="9" t="s">
        <v>399</v>
      </c>
      <c r="J203" s="9">
        <v>1</v>
      </c>
      <c r="K203" s="9" t="s">
        <v>122</v>
      </c>
      <c r="L203" s="9">
        <v>7</v>
      </c>
      <c r="M203" s="9">
        <v>1</v>
      </c>
      <c r="N203" s="3"/>
      <c r="O203" s="7"/>
      <c r="P203" s="7"/>
      <c r="Q203" s="7"/>
      <c r="R203" s="7"/>
      <c r="S203" s="7">
        <v>0</v>
      </c>
      <c r="T203" s="9">
        <v>10000</v>
      </c>
      <c r="U203" s="10"/>
      <c r="V203" s="10"/>
      <c r="W203" s="10">
        <v>0</v>
      </c>
      <c r="X203" s="7">
        <v>15000</v>
      </c>
      <c r="Y203" s="7"/>
      <c r="Z203" s="7">
        <v>0</v>
      </c>
      <c r="AA203" s="10"/>
      <c r="AB203" s="7" t="s">
        <v>400</v>
      </c>
      <c r="AC203" s="7"/>
    </row>
    <row r="204" spans="1:29">
      <c r="A204" s="1">
        <v>10010038</v>
      </c>
      <c r="B204" s="8" t="s">
        <v>402</v>
      </c>
      <c r="C204" s="19" t="s">
        <v>499</v>
      </c>
      <c r="D204" s="1">
        <v>3</v>
      </c>
      <c r="E204" s="2">
        <v>1</v>
      </c>
      <c r="F204" s="7">
        <v>0</v>
      </c>
      <c r="G204" s="7" t="s">
        <v>90</v>
      </c>
      <c r="H204" s="7">
        <v>6</v>
      </c>
      <c r="I204" s="9" t="s">
        <v>399</v>
      </c>
      <c r="J204" s="9">
        <v>1</v>
      </c>
      <c r="K204" s="9" t="s">
        <v>127</v>
      </c>
      <c r="L204" s="9">
        <v>9</v>
      </c>
      <c r="M204" s="9">
        <v>1</v>
      </c>
      <c r="N204" s="3"/>
      <c r="O204" s="7"/>
      <c r="P204" s="7"/>
      <c r="Q204" s="7"/>
      <c r="R204" s="7"/>
      <c r="S204" s="7">
        <v>0</v>
      </c>
      <c r="T204" s="9">
        <f>MROUND(ROUND(T203*2.1,0)*(100+10%*P204)%,30)</f>
        <v>21000</v>
      </c>
      <c r="U204" s="10"/>
      <c r="V204" s="10"/>
      <c r="W204" s="10">
        <v>0</v>
      </c>
      <c r="X204" s="7">
        <v>30000</v>
      </c>
      <c r="Y204" s="7"/>
      <c r="Z204" s="7">
        <v>0</v>
      </c>
      <c r="AA204" s="10"/>
      <c r="AB204" s="7" t="s">
        <v>400</v>
      </c>
      <c r="AC204" s="7"/>
    </row>
    <row r="205" spans="1:29">
      <c r="A205" s="1">
        <v>10010038</v>
      </c>
      <c r="B205" s="8" t="s">
        <v>403</v>
      </c>
      <c r="C205" s="19" t="s">
        <v>499</v>
      </c>
      <c r="D205" s="1">
        <v>4</v>
      </c>
      <c r="E205" s="2">
        <v>1</v>
      </c>
      <c r="F205" s="7">
        <v>0</v>
      </c>
      <c r="G205" s="7" t="s">
        <v>90</v>
      </c>
      <c r="H205" s="7">
        <v>6</v>
      </c>
      <c r="I205" s="9" t="s">
        <v>399</v>
      </c>
      <c r="J205" s="9">
        <v>1</v>
      </c>
      <c r="K205" s="9" t="s">
        <v>106</v>
      </c>
      <c r="L205" s="9">
        <v>11</v>
      </c>
      <c r="M205" s="9">
        <v>1</v>
      </c>
      <c r="N205" s="3"/>
      <c r="O205" s="7"/>
      <c r="P205" s="7"/>
      <c r="Q205" s="7"/>
      <c r="R205" s="7"/>
      <c r="S205" s="7">
        <v>0</v>
      </c>
      <c r="T205" s="9">
        <f t="shared" ref="T205" si="32">MROUND(ROUND(T204*2.1,0)*(100+10%*P205)%,30)</f>
        <v>44100</v>
      </c>
      <c r="U205" s="10"/>
      <c r="V205" s="10"/>
      <c r="W205" s="10">
        <v>0</v>
      </c>
      <c r="X205" s="7">
        <f>MROUND(ROUND(X204*2.1,0)*(100+10%*S205)%,30)</f>
        <v>63000</v>
      </c>
      <c r="Y205" s="7"/>
      <c r="Z205" s="7">
        <v>0</v>
      </c>
      <c r="AA205" s="10"/>
      <c r="AB205" s="7" t="s">
        <v>400</v>
      </c>
      <c r="AC205" s="7"/>
    </row>
    <row r="206" spans="1:29">
      <c r="A206" s="1">
        <v>10010038</v>
      </c>
      <c r="B206" s="8" t="s">
        <v>404</v>
      </c>
      <c r="C206" s="19" t="s">
        <v>499</v>
      </c>
      <c r="D206" s="1">
        <v>5</v>
      </c>
      <c r="E206" s="2">
        <v>1</v>
      </c>
      <c r="F206" s="7">
        <v>0</v>
      </c>
      <c r="G206" s="7" t="s">
        <v>90</v>
      </c>
      <c r="H206" s="7">
        <v>6</v>
      </c>
      <c r="I206" s="9" t="s">
        <v>399</v>
      </c>
      <c r="J206" s="9">
        <v>1</v>
      </c>
      <c r="K206" s="9" t="s">
        <v>156</v>
      </c>
      <c r="L206" s="9">
        <v>13</v>
      </c>
      <c r="M206" s="9">
        <v>1</v>
      </c>
      <c r="N206" s="3"/>
      <c r="O206" s="7"/>
      <c r="P206" s="7"/>
      <c r="Q206" s="7"/>
      <c r="R206" s="7"/>
      <c r="S206" s="7">
        <v>0</v>
      </c>
      <c r="T206" s="9">
        <f>MROUND(ROUND(T205*3,0)*(100+10%*P206)%,30)</f>
        <v>132300</v>
      </c>
      <c r="U206" s="10"/>
      <c r="V206" s="10"/>
      <c r="W206" s="10">
        <v>0</v>
      </c>
      <c r="X206" s="7">
        <f>MROUND(ROUND(X205*2.1,0)*(100+10%*S206)%,30)</f>
        <v>132300</v>
      </c>
      <c r="Y206" s="7"/>
      <c r="Z206" s="7">
        <v>0</v>
      </c>
      <c r="AA206" s="10"/>
      <c r="AB206" s="7" t="s">
        <v>400</v>
      </c>
      <c r="AC206" s="7"/>
    </row>
    <row r="207" spans="1:29">
      <c r="A207" s="1">
        <v>10010039</v>
      </c>
      <c r="B207" s="8" t="s">
        <v>405</v>
      </c>
      <c r="C207" s="19" t="s">
        <v>500</v>
      </c>
      <c r="D207" s="1">
        <v>1</v>
      </c>
      <c r="E207" s="2">
        <v>1</v>
      </c>
      <c r="F207" s="7">
        <v>0</v>
      </c>
      <c r="G207" s="7" t="s">
        <v>90</v>
      </c>
      <c r="H207" s="7">
        <v>6</v>
      </c>
      <c r="I207" s="9" t="s">
        <v>406</v>
      </c>
      <c r="J207" s="9">
        <v>1</v>
      </c>
      <c r="K207" s="9"/>
      <c r="L207" s="9">
        <v>0</v>
      </c>
      <c r="M207" s="9">
        <v>0</v>
      </c>
      <c r="N207" s="3"/>
      <c r="O207" s="7"/>
      <c r="P207" s="7"/>
      <c r="Q207" s="7"/>
      <c r="R207" s="7"/>
      <c r="S207" s="7">
        <v>0</v>
      </c>
      <c r="T207" s="9">
        <v>0</v>
      </c>
      <c r="U207" s="10"/>
      <c r="V207" s="10"/>
      <c r="W207" s="10">
        <v>0</v>
      </c>
      <c r="X207" s="7">
        <v>0</v>
      </c>
      <c r="Y207" s="7"/>
      <c r="Z207" s="7">
        <v>0</v>
      </c>
      <c r="AA207" s="10"/>
      <c r="AB207" s="7" t="s">
        <v>407</v>
      </c>
      <c r="AC207" s="7"/>
    </row>
    <row r="208" spans="1:29">
      <c r="A208" s="1">
        <v>10010039</v>
      </c>
      <c r="B208" s="8" t="s">
        <v>408</v>
      </c>
      <c r="C208" s="19" t="s">
        <v>500</v>
      </c>
      <c r="D208" s="1">
        <v>2</v>
      </c>
      <c r="E208" s="2">
        <v>1</v>
      </c>
      <c r="F208" s="7">
        <v>0</v>
      </c>
      <c r="G208" s="7" t="s">
        <v>90</v>
      </c>
      <c r="H208" s="7">
        <v>6</v>
      </c>
      <c r="I208" s="9" t="s">
        <v>406</v>
      </c>
      <c r="J208" s="9">
        <v>1</v>
      </c>
      <c r="K208" s="9"/>
      <c r="L208" s="9">
        <v>0</v>
      </c>
      <c r="M208" s="9">
        <v>0</v>
      </c>
      <c r="N208" s="3"/>
      <c r="O208" s="7"/>
      <c r="P208" s="7"/>
      <c r="Q208" s="7"/>
      <c r="R208" s="7"/>
      <c r="S208" s="7">
        <v>0</v>
      </c>
      <c r="T208" s="9">
        <v>0</v>
      </c>
      <c r="U208" s="10"/>
      <c r="V208" s="10"/>
      <c r="W208" s="10">
        <v>0</v>
      </c>
      <c r="X208" s="7">
        <v>20</v>
      </c>
      <c r="Y208" s="7"/>
      <c r="Z208" s="7">
        <v>0</v>
      </c>
      <c r="AA208" s="10"/>
      <c r="AB208" s="7" t="s">
        <v>407</v>
      </c>
      <c r="AC208" s="7"/>
    </row>
    <row r="209" spans="1:29">
      <c r="A209" s="1">
        <v>10010039</v>
      </c>
      <c r="B209" s="8" t="s">
        <v>409</v>
      </c>
      <c r="C209" s="19" t="s">
        <v>500</v>
      </c>
      <c r="D209" s="1">
        <v>3</v>
      </c>
      <c r="E209" s="2">
        <v>1</v>
      </c>
      <c r="F209" s="7">
        <v>0</v>
      </c>
      <c r="G209" s="7" t="s">
        <v>90</v>
      </c>
      <c r="H209" s="7">
        <v>6</v>
      </c>
      <c r="I209" s="9" t="s">
        <v>406</v>
      </c>
      <c r="J209" s="9">
        <v>1</v>
      </c>
      <c r="K209" s="9"/>
      <c r="L209" s="9">
        <v>0</v>
      </c>
      <c r="M209" s="9">
        <v>0</v>
      </c>
      <c r="N209" s="3"/>
      <c r="O209" s="7"/>
      <c r="P209" s="7"/>
      <c r="Q209" s="7"/>
      <c r="R209" s="7"/>
      <c r="S209" s="7">
        <v>0</v>
      </c>
      <c r="T209" s="9">
        <v>0</v>
      </c>
      <c r="U209" s="10"/>
      <c r="V209" s="10"/>
      <c r="W209" s="10">
        <v>0</v>
      </c>
      <c r="X209" s="7">
        <v>20</v>
      </c>
      <c r="Y209" s="7"/>
      <c r="Z209" s="7">
        <v>0</v>
      </c>
      <c r="AA209" s="10"/>
      <c r="AB209" s="7" t="s">
        <v>407</v>
      </c>
      <c r="AC209" s="7"/>
    </row>
    <row r="210" spans="1:29">
      <c r="A210" s="1">
        <v>10010039</v>
      </c>
      <c r="B210" s="8" t="s">
        <v>410</v>
      </c>
      <c r="C210" s="19" t="s">
        <v>500</v>
      </c>
      <c r="D210" s="1">
        <v>4</v>
      </c>
      <c r="E210" s="2">
        <v>1</v>
      </c>
      <c r="F210" s="7">
        <v>0</v>
      </c>
      <c r="G210" s="7" t="s">
        <v>90</v>
      </c>
      <c r="H210" s="7">
        <v>6</v>
      </c>
      <c r="I210" s="9" t="s">
        <v>406</v>
      </c>
      <c r="J210" s="9">
        <v>1</v>
      </c>
      <c r="K210" s="9"/>
      <c r="L210" s="9">
        <v>0</v>
      </c>
      <c r="M210" s="9">
        <v>0</v>
      </c>
      <c r="N210" s="3"/>
      <c r="O210" s="7"/>
      <c r="P210" s="7"/>
      <c r="Q210" s="7"/>
      <c r="R210" s="7"/>
      <c r="S210" s="7">
        <v>0</v>
      </c>
      <c r="T210" s="9">
        <v>0</v>
      </c>
      <c r="U210" s="10"/>
      <c r="V210" s="10"/>
      <c r="W210" s="10">
        <v>0</v>
      </c>
      <c r="X210" s="7">
        <v>20</v>
      </c>
      <c r="Y210" s="7"/>
      <c r="Z210" s="7">
        <v>0</v>
      </c>
      <c r="AA210" s="10"/>
      <c r="AB210" s="7" t="s">
        <v>407</v>
      </c>
      <c r="AC210" s="7"/>
    </row>
    <row r="211" spans="1:29">
      <c r="A211" s="1">
        <v>10010039</v>
      </c>
      <c r="B211" s="8" t="s">
        <v>411</v>
      </c>
      <c r="C211" s="19" t="s">
        <v>500</v>
      </c>
      <c r="D211" s="1">
        <v>5</v>
      </c>
      <c r="E211" s="2">
        <v>1</v>
      </c>
      <c r="F211" s="7">
        <v>0</v>
      </c>
      <c r="G211" s="7" t="s">
        <v>90</v>
      </c>
      <c r="H211" s="7">
        <v>6</v>
      </c>
      <c r="I211" s="9" t="s">
        <v>406</v>
      </c>
      <c r="J211" s="9">
        <v>1</v>
      </c>
      <c r="K211" s="9"/>
      <c r="L211" s="9">
        <v>0</v>
      </c>
      <c r="M211" s="9">
        <v>0</v>
      </c>
      <c r="N211" s="3"/>
      <c r="O211" s="7"/>
      <c r="P211" s="7"/>
      <c r="Q211" s="7"/>
      <c r="R211" s="7"/>
      <c r="S211" s="7">
        <v>0</v>
      </c>
      <c r="T211" s="9">
        <v>0</v>
      </c>
      <c r="U211" s="10"/>
      <c r="V211" s="10"/>
      <c r="W211" s="10">
        <v>0</v>
      </c>
      <c r="X211" s="7">
        <v>20</v>
      </c>
      <c r="Y211" s="7"/>
      <c r="Z211" s="7">
        <v>0</v>
      </c>
      <c r="AA211" s="10"/>
      <c r="AB211" s="7" t="s">
        <v>407</v>
      </c>
      <c r="AC211" s="7"/>
    </row>
    <row r="212" spans="1:29">
      <c r="A212" s="1">
        <v>10010040</v>
      </c>
      <c r="B212" s="8" t="s">
        <v>412</v>
      </c>
      <c r="C212" s="19" t="s">
        <v>501</v>
      </c>
      <c r="D212" s="1">
        <v>1</v>
      </c>
      <c r="E212" s="2">
        <v>1</v>
      </c>
      <c r="F212" s="7">
        <v>0</v>
      </c>
      <c r="G212" s="7" t="s">
        <v>90</v>
      </c>
      <c r="H212" s="7">
        <v>6</v>
      </c>
      <c r="I212" s="9" t="s">
        <v>413</v>
      </c>
      <c r="J212" s="9">
        <v>1</v>
      </c>
      <c r="K212" s="9" t="s">
        <v>86</v>
      </c>
      <c r="L212" s="9">
        <v>8</v>
      </c>
      <c r="M212" s="9">
        <v>1</v>
      </c>
      <c r="N212" s="3"/>
      <c r="O212" s="7"/>
      <c r="P212" s="7"/>
      <c r="Q212" s="7"/>
      <c r="R212" s="7"/>
      <c r="S212" s="7">
        <v>0</v>
      </c>
      <c r="T212" s="9">
        <v>0</v>
      </c>
      <c r="U212" s="10"/>
      <c r="V212" s="10"/>
      <c r="W212" s="10">
        <v>0</v>
      </c>
      <c r="X212" s="7">
        <v>3600</v>
      </c>
      <c r="Y212" s="7"/>
      <c r="Z212" s="7">
        <v>0</v>
      </c>
      <c r="AA212" s="10"/>
      <c r="AB212" s="7" t="s">
        <v>414</v>
      </c>
      <c r="AC212" s="7"/>
    </row>
    <row r="213" spans="1:29">
      <c r="A213" s="1">
        <v>10010041</v>
      </c>
      <c r="B213" s="8" t="s">
        <v>415</v>
      </c>
      <c r="C213" s="8" t="s">
        <v>509</v>
      </c>
      <c r="D213" s="1">
        <v>1</v>
      </c>
      <c r="E213" s="2">
        <v>1</v>
      </c>
      <c r="F213" s="7">
        <v>0</v>
      </c>
      <c r="G213" s="7" t="s">
        <v>90</v>
      </c>
      <c r="H213" s="7">
        <v>6</v>
      </c>
      <c r="I213" s="9" t="s">
        <v>416</v>
      </c>
      <c r="J213" s="9">
        <v>3</v>
      </c>
      <c r="K213" s="9"/>
      <c r="L213" s="9">
        <v>0</v>
      </c>
      <c r="M213" s="9">
        <v>0</v>
      </c>
      <c r="N213" s="3"/>
      <c r="O213" s="7"/>
      <c r="P213" s="7"/>
      <c r="Q213" s="7"/>
      <c r="R213" s="7"/>
      <c r="S213" s="7">
        <v>0</v>
      </c>
      <c r="T213" s="9">
        <v>0</v>
      </c>
      <c r="U213" s="10"/>
      <c r="V213" s="10"/>
      <c r="W213" s="10">
        <v>0</v>
      </c>
      <c r="X213" s="7">
        <v>36000</v>
      </c>
      <c r="Y213" s="7"/>
      <c r="Z213" s="7">
        <v>0</v>
      </c>
      <c r="AA213" s="7"/>
      <c r="AB213" s="7" t="s">
        <v>417</v>
      </c>
      <c r="AC213" s="7"/>
    </row>
    <row r="214" spans="1:29">
      <c r="A214" s="1">
        <v>10010042</v>
      </c>
      <c r="B214" s="8" t="s">
        <v>418</v>
      </c>
      <c r="C214" s="2" t="s">
        <v>502</v>
      </c>
      <c r="D214" s="1">
        <v>1</v>
      </c>
      <c r="E214" s="2">
        <v>1</v>
      </c>
      <c r="F214" s="7">
        <v>50</v>
      </c>
      <c r="G214" s="7" t="s">
        <v>282</v>
      </c>
      <c r="H214" s="7">
        <v>5</v>
      </c>
      <c r="I214" s="9" t="s">
        <v>419</v>
      </c>
      <c r="J214" s="9">
        <v>5</v>
      </c>
      <c r="K214" s="9"/>
      <c r="L214" s="9">
        <v>0</v>
      </c>
      <c r="M214" s="9">
        <v>0</v>
      </c>
      <c r="N214" s="3"/>
      <c r="O214" s="18" t="s">
        <v>420</v>
      </c>
      <c r="P214" s="7"/>
      <c r="Q214" s="7"/>
      <c r="R214" s="7"/>
      <c r="S214" s="7">
        <v>0</v>
      </c>
      <c r="T214" s="9">
        <v>0</v>
      </c>
      <c r="U214" s="10"/>
      <c r="V214" s="10"/>
      <c r="W214" s="10">
        <v>0</v>
      </c>
      <c r="X214" s="7">
        <f>24*3600</f>
        <v>86400</v>
      </c>
      <c r="Y214" s="7"/>
      <c r="Z214" s="7">
        <v>0</v>
      </c>
      <c r="AA214" s="10"/>
      <c r="AB214" s="7" t="s">
        <v>421</v>
      </c>
      <c r="AC214" s="7"/>
    </row>
    <row r="215" spans="1:29">
      <c r="A215" s="1">
        <v>10010043</v>
      </c>
      <c r="B215" s="8" t="s">
        <v>422</v>
      </c>
      <c r="C215" s="2" t="s">
        <v>503</v>
      </c>
      <c r="D215" s="1">
        <v>1</v>
      </c>
      <c r="E215" s="2">
        <v>1</v>
      </c>
      <c r="F215" s="7">
        <v>25</v>
      </c>
      <c r="G215" s="7" t="s">
        <v>90</v>
      </c>
      <c r="H215" s="7">
        <v>5</v>
      </c>
      <c r="I215" s="9" t="s">
        <v>424</v>
      </c>
      <c r="J215" s="9">
        <v>5</v>
      </c>
      <c r="K215" s="9"/>
      <c r="L215" s="9">
        <v>0</v>
      </c>
      <c r="M215" s="9">
        <v>1</v>
      </c>
      <c r="N215" s="3"/>
      <c r="O215" s="18" t="s">
        <v>135</v>
      </c>
      <c r="P215" s="7"/>
      <c r="Q215" s="7"/>
      <c r="R215" s="7"/>
      <c r="S215" s="7">
        <v>0</v>
      </c>
      <c r="T215" s="9">
        <v>0</v>
      </c>
      <c r="U215" s="10"/>
      <c r="V215" s="10"/>
      <c r="W215" s="10">
        <v>0</v>
      </c>
      <c r="X215" s="7">
        <f t="shared" ref="X215:X220" si="33">24*3600</f>
        <v>86400</v>
      </c>
      <c r="Y215" s="7"/>
      <c r="Z215" s="7">
        <v>0</v>
      </c>
      <c r="AA215" s="10"/>
      <c r="AB215" s="7" t="s">
        <v>425</v>
      </c>
      <c r="AC215" s="7"/>
    </row>
    <row r="216" spans="1:29">
      <c r="A216" s="1">
        <v>10010044</v>
      </c>
      <c r="B216" s="8" t="s">
        <v>426</v>
      </c>
      <c r="C216" s="2" t="s">
        <v>504</v>
      </c>
      <c r="D216" s="1">
        <v>1</v>
      </c>
      <c r="E216" s="2">
        <v>1</v>
      </c>
      <c r="F216" s="7">
        <v>25</v>
      </c>
      <c r="G216" s="7" t="s">
        <v>90</v>
      </c>
      <c r="H216" s="7">
        <v>5</v>
      </c>
      <c r="I216" s="9" t="s">
        <v>428</v>
      </c>
      <c r="J216" s="9">
        <v>5</v>
      </c>
      <c r="K216" s="9"/>
      <c r="L216" s="9">
        <v>0</v>
      </c>
      <c r="M216" s="9">
        <v>0</v>
      </c>
      <c r="N216" s="3"/>
      <c r="O216" s="18" t="s">
        <v>420</v>
      </c>
      <c r="P216" s="7"/>
      <c r="Q216" s="7"/>
      <c r="R216" s="7"/>
      <c r="S216" s="7">
        <v>0</v>
      </c>
      <c r="T216" s="9">
        <v>0</v>
      </c>
      <c r="U216" s="10"/>
      <c r="V216" s="10"/>
      <c r="W216" s="10">
        <v>0</v>
      </c>
      <c r="X216" s="7">
        <f t="shared" si="33"/>
        <v>86400</v>
      </c>
      <c r="Y216" s="7"/>
      <c r="Z216" s="7">
        <v>0</v>
      </c>
      <c r="AA216" s="10"/>
      <c r="AB216" s="7" t="s">
        <v>429</v>
      </c>
      <c r="AC216" s="7"/>
    </row>
    <row r="217" spans="1:29">
      <c r="A217" s="1">
        <v>10010045</v>
      </c>
      <c r="B217" s="8" t="s">
        <v>430</v>
      </c>
      <c r="C217" s="2" t="s">
        <v>505</v>
      </c>
      <c r="D217" s="1">
        <v>1</v>
      </c>
      <c r="E217" s="2">
        <v>1</v>
      </c>
      <c r="F217" s="7">
        <v>50</v>
      </c>
      <c r="G217" s="7" t="s">
        <v>431</v>
      </c>
      <c r="H217" s="7">
        <v>5</v>
      </c>
      <c r="I217" s="9" t="s">
        <v>432</v>
      </c>
      <c r="J217" s="9">
        <v>5</v>
      </c>
      <c r="K217" s="9"/>
      <c r="L217" s="9">
        <v>0</v>
      </c>
      <c r="M217" s="9">
        <v>1</v>
      </c>
      <c r="N217" s="3"/>
      <c r="O217" s="18" t="s">
        <v>420</v>
      </c>
      <c r="P217" s="7"/>
      <c r="Q217" s="7"/>
      <c r="R217" s="7"/>
      <c r="S217" s="7">
        <v>0</v>
      </c>
      <c r="T217" s="9">
        <v>0</v>
      </c>
      <c r="U217" s="10"/>
      <c r="V217" s="10"/>
      <c r="W217" s="10">
        <v>0</v>
      </c>
      <c r="X217" s="7">
        <f t="shared" si="33"/>
        <v>86400</v>
      </c>
      <c r="Y217" s="7"/>
      <c r="Z217" s="7">
        <v>0</v>
      </c>
      <c r="AA217" s="10"/>
      <c r="AB217" s="7" t="s">
        <v>433</v>
      </c>
      <c r="AC217" s="7"/>
    </row>
    <row r="218" spans="1:29">
      <c r="A218" s="1">
        <v>10010046</v>
      </c>
      <c r="B218" s="8" t="s">
        <v>434</v>
      </c>
      <c r="C218" s="2" t="s">
        <v>506</v>
      </c>
      <c r="D218" s="1">
        <v>1</v>
      </c>
      <c r="E218" s="2">
        <v>1</v>
      </c>
      <c r="F218" s="7">
        <v>50</v>
      </c>
      <c r="G218" s="7" t="s">
        <v>90</v>
      </c>
      <c r="H218" s="7">
        <v>5</v>
      </c>
      <c r="I218" s="9" t="s">
        <v>436</v>
      </c>
      <c r="J218" s="9">
        <v>5</v>
      </c>
      <c r="K218" s="9"/>
      <c r="L218" s="9">
        <v>0</v>
      </c>
      <c r="M218" s="9">
        <v>1</v>
      </c>
      <c r="N218" s="3"/>
      <c r="O218" s="18" t="s">
        <v>437</v>
      </c>
      <c r="P218" s="7"/>
      <c r="Q218" s="7"/>
      <c r="R218" s="7"/>
      <c r="S218" s="7">
        <v>0</v>
      </c>
      <c r="T218" s="9">
        <v>0</v>
      </c>
      <c r="U218" s="10"/>
      <c r="V218" s="10"/>
      <c r="W218" s="10">
        <v>0</v>
      </c>
      <c r="X218" s="7">
        <f t="shared" si="33"/>
        <v>86400</v>
      </c>
      <c r="Y218" s="7"/>
      <c r="Z218" s="7">
        <v>0</v>
      </c>
      <c r="AA218" s="10"/>
      <c r="AB218" s="7" t="s">
        <v>438</v>
      </c>
      <c r="AC218" s="7"/>
    </row>
    <row r="219" spans="1:29">
      <c r="A219" s="1">
        <v>10010047</v>
      </c>
      <c r="B219" s="8" t="s">
        <v>439</v>
      </c>
      <c r="C219" s="2" t="s">
        <v>507</v>
      </c>
      <c r="D219" s="1">
        <v>1</v>
      </c>
      <c r="E219" s="2">
        <v>1</v>
      </c>
      <c r="F219" s="7">
        <v>60</v>
      </c>
      <c r="G219" s="7" t="s">
        <v>282</v>
      </c>
      <c r="H219" s="7">
        <v>5</v>
      </c>
      <c r="I219" s="9" t="s">
        <v>440</v>
      </c>
      <c r="J219" s="9">
        <v>5</v>
      </c>
      <c r="K219" s="9"/>
      <c r="L219" s="9">
        <v>0</v>
      </c>
      <c r="M219" s="9">
        <v>0</v>
      </c>
      <c r="N219" s="3"/>
      <c r="O219" s="18" t="s">
        <v>441</v>
      </c>
      <c r="P219" s="7"/>
      <c r="Q219" s="7"/>
      <c r="R219" s="7"/>
      <c r="S219" s="7">
        <v>0</v>
      </c>
      <c r="T219" s="9">
        <v>0</v>
      </c>
      <c r="U219" s="10"/>
      <c r="V219" s="10"/>
      <c r="W219" s="10">
        <v>0</v>
      </c>
      <c r="X219" s="7">
        <f t="shared" si="33"/>
        <v>86400</v>
      </c>
      <c r="Y219" s="7"/>
      <c r="Z219" s="7">
        <v>0</v>
      </c>
      <c r="AA219" s="10"/>
      <c r="AB219" s="7" t="s">
        <v>442</v>
      </c>
      <c r="AC219" s="7"/>
    </row>
    <row r="220" spans="1:29">
      <c r="A220" s="1">
        <v>10010048</v>
      </c>
      <c r="B220" s="8" t="s">
        <v>443</v>
      </c>
      <c r="C220" s="2" t="s">
        <v>508</v>
      </c>
      <c r="D220" s="1">
        <v>1</v>
      </c>
      <c r="E220" s="2">
        <v>1</v>
      </c>
      <c r="F220" s="7">
        <v>30</v>
      </c>
      <c r="G220" s="7" t="s">
        <v>90</v>
      </c>
      <c r="H220" s="7">
        <v>5</v>
      </c>
      <c r="I220" s="9" t="s">
        <v>445</v>
      </c>
      <c r="J220" s="9">
        <v>5</v>
      </c>
      <c r="K220" s="9"/>
      <c r="L220" s="9">
        <v>0</v>
      </c>
      <c r="M220" s="9">
        <v>0</v>
      </c>
      <c r="N220" s="3"/>
      <c r="O220" s="18" t="s">
        <v>437</v>
      </c>
      <c r="P220" s="7"/>
      <c r="Q220" s="7"/>
      <c r="R220" s="7"/>
      <c r="S220" s="7">
        <v>0</v>
      </c>
      <c r="T220" s="7">
        <v>0</v>
      </c>
      <c r="U220" s="10"/>
      <c r="V220" s="10"/>
      <c r="W220" s="10">
        <v>0</v>
      </c>
      <c r="X220" s="7">
        <f t="shared" si="33"/>
        <v>86400</v>
      </c>
      <c r="Y220" s="7"/>
      <c r="Z220" s="7">
        <v>0</v>
      </c>
      <c r="AA220" s="10"/>
      <c r="AB220" s="7" t="s">
        <v>446</v>
      </c>
      <c r="AC220" s="7"/>
    </row>
    <row r="221" spans="1:29">
      <c r="A221" s="1">
        <v>10010049</v>
      </c>
      <c r="B221" s="8" t="s">
        <v>447</v>
      </c>
      <c r="C221" s="2" t="s">
        <v>510</v>
      </c>
      <c r="D221" s="1">
        <v>1</v>
      </c>
      <c r="E221" s="2">
        <v>10</v>
      </c>
      <c r="F221" s="7">
        <v>0</v>
      </c>
      <c r="G221" s="7" t="s">
        <v>448</v>
      </c>
      <c r="H221" s="7">
        <v>8</v>
      </c>
      <c r="I221" s="9" t="s">
        <v>449</v>
      </c>
      <c r="J221" s="9">
        <v>3</v>
      </c>
      <c r="K221" s="9"/>
      <c r="L221" s="9">
        <v>0</v>
      </c>
      <c r="M221" s="9">
        <v>0</v>
      </c>
      <c r="N221" s="3"/>
      <c r="O221" s="18" t="s">
        <v>420</v>
      </c>
      <c r="P221" s="7"/>
      <c r="Q221" s="12">
        <v>0.05</v>
      </c>
      <c r="R221" s="7"/>
      <c r="S221" s="7">
        <v>0</v>
      </c>
      <c r="T221" s="7">
        <v>5000</v>
      </c>
      <c r="U221" s="10"/>
      <c r="V221" s="10"/>
      <c r="W221" s="10">
        <v>0</v>
      </c>
      <c r="X221" s="7">
        <v>7200</v>
      </c>
      <c r="Y221" s="7"/>
      <c r="Z221" s="7">
        <v>0</v>
      </c>
      <c r="AA221" s="7"/>
      <c r="AB221" s="7">
        <v>0</v>
      </c>
      <c r="AC221" s="7"/>
    </row>
    <row r="222" spans="1:29">
      <c r="A222" s="1">
        <v>10010050</v>
      </c>
      <c r="B222" s="8" t="s">
        <v>450</v>
      </c>
      <c r="C222" s="2" t="s">
        <v>511</v>
      </c>
      <c r="D222" s="1">
        <v>1</v>
      </c>
      <c r="E222" s="2">
        <v>10</v>
      </c>
      <c r="F222" s="7">
        <v>0</v>
      </c>
      <c r="G222" s="7" t="s">
        <v>451</v>
      </c>
      <c r="H222" s="7">
        <v>8</v>
      </c>
      <c r="I222" s="9" t="s">
        <v>452</v>
      </c>
      <c r="J222" s="9">
        <v>3</v>
      </c>
      <c r="K222" s="9" t="s">
        <v>79</v>
      </c>
      <c r="L222" s="9">
        <v>2</v>
      </c>
      <c r="M222" s="9">
        <v>0</v>
      </c>
      <c r="N222" s="3"/>
      <c r="O222" s="18" t="s">
        <v>420</v>
      </c>
      <c r="P222" s="7"/>
      <c r="Q222" s="12">
        <v>0.03</v>
      </c>
      <c r="R222" s="7"/>
      <c r="S222" s="7">
        <v>0</v>
      </c>
      <c r="T222" s="7">
        <v>10000</v>
      </c>
      <c r="U222" s="10"/>
      <c r="V222" s="10"/>
      <c r="W222" s="10">
        <v>0</v>
      </c>
      <c r="X222" s="7">
        <v>7200</v>
      </c>
      <c r="Y222" s="7"/>
      <c r="Z222" s="7">
        <v>0</v>
      </c>
      <c r="AA222" s="7"/>
      <c r="AB222" s="7">
        <v>0</v>
      </c>
      <c r="AC222" s="7"/>
    </row>
    <row r="223" spans="1:29">
      <c r="A223" s="1">
        <v>10010051</v>
      </c>
      <c r="B223" s="8" t="s">
        <v>453</v>
      </c>
      <c r="C223" s="2" t="s">
        <v>512</v>
      </c>
      <c r="D223" s="1">
        <v>1</v>
      </c>
      <c r="E223" s="2">
        <v>10</v>
      </c>
      <c r="F223" s="7">
        <v>0</v>
      </c>
      <c r="G223" s="7" t="s">
        <v>90</v>
      </c>
      <c r="H223" s="7">
        <v>8</v>
      </c>
      <c r="I223" s="9" t="s">
        <v>455</v>
      </c>
      <c r="J223" s="9">
        <v>3</v>
      </c>
      <c r="K223" s="9" t="s">
        <v>115</v>
      </c>
      <c r="L223" s="9">
        <v>3</v>
      </c>
      <c r="M223" s="9">
        <v>0</v>
      </c>
      <c r="N223" s="3"/>
      <c r="O223" s="18" t="s">
        <v>420</v>
      </c>
      <c r="P223" s="7"/>
      <c r="Q223" s="12">
        <v>0.05</v>
      </c>
      <c r="R223" s="7"/>
      <c r="S223" s="7">
        <v>0</v>
      </c>
      <c r="T223" s="7">
        <v>20000</v>
      </c>
      <c r="U223" s="10"/>
      <c r="V223" s="10"/>
      <c r="W223" s="10">
        <v>0</v>
      </c>
      <c r="X223" s="7">
        <v>7200</v>
      </c>
      <c r="Y223" s="7"/>
      <c r="Z223" s="7">
        <v>0</v>
      </c>
      <c r="AA223" s="7"/>
      <c r="AB223" s="7">
        <v>0</v>
      </c>
      <c r="AC223" s="7"/>
    </row>
  </sheetData>
  <phoneticPr fontId="3" type="noConversion"/>
  <conditionalFormatting sqref="K5:M5 A1:A2 D1:D2 D4:D27 K1:K2 N4:N223 A4:A223 N1:N2 K4">
    <cfRule type="expression" dxfId="126" priority="129">
      <formula>LEN(TRIM(A1))=0</formula>
    </cfRule>
  </conditionalFormatting>
  <conditionalFormatting sqref="A16:A17">
    <cfRule type="expression" dxfId="125" priority="127">
      <formula>LEN(TRIM(A16))=0</formula>
    </cfRule>
    <cfRule type="expression" priority="128">
      <formula>LEN(TRIM(A16))=0</formula>
    </cfRule>
  </conditionalFormatting>
  <conditionalFormatting sqref="B1:C2 B4:C6">
    <cfRule type="expression" dxfId="124" priority="126">
      <formula>LEN(TRIM(B1))=0</formula>
    </cfRule>
  </conditionalFormatting>
  <conditionalFormatting sqref="B7:B51 B52:C56 B62:C62 B57:B61 B213:C213 B63:B212 B214:B223">
    <cfRule type="expression" dxfId="123" priority="125">
      <formula>LEN(TRIM(B7))=0</formula>
    </cfRule>
  </conditionalFormatting>
  <conditionalFormatting sqref="D28:D32">
    <cfRule type="expression" dxfId="122" priority="124">
      <formula>LEN(TRIM(D28))=0</formula>
    </cfRule>
  </conditionalFormatting>
  <conditionalFormatting sqref="D33:D56">
    <cfRule type="expression" dxfId="121" priority="123">
      <formula>LEN(TRIM(D33))=0</formula>
    </cfRule>
  </conditionalFormatting>
  <conditionalFormatting sqref="D57:D62">
    <cfRule type="expression" dxfId="120" priority="122">
      <formula>LEN(TRIM(D57))=0</formula>
    </cfRule>
  </conditionalFormatting>
  <conditionalFormatting sqref="D63:D67">
    <cfRule type="expression" dxfId="119" priority="121">
      <formula>LEN(TRIM(D63))=0</formula>
    </cfRule>
  </conditionalFormatting>
  <conditionalFormatting sqref="D68:D72">
    <cfRule type="expression" dxfId="118" priority="120">
      <formula>LEN(TRIM(D68))=0</formula>
    </cfRule>
  </conditionalFormatting>
  <conditionalFormatting sqref="D73:D80">
    <cfRule type="expression" dxfId="117" priority="119">
      <formula>LEN(TRIM(D73))=0</formula>
    </cfRule>
  </conditionalFormatting>
  <conditionalFormatting sqref="D81:D85">
    <cfRule type="expression" dxfId="116" priority="118">
      <formula>LEN(TRIM(D81))=0</formula>
    </cfRule>
  </conditionalFormatting>
  <conditionalFormatting sqref="D86:D90">
    <cfRule type="expression" dxfId="115" priority="117">
      <formula>LEN(TRIM(D86))=0</formula>
    </cfRule>
  </conditionalFormatting>
  <conditionalFormatting sqref="D91:D95">
    <cfRule type="expression" dxfId="114" priority="116">
      <formula>LEN(TRIM(D91))=0</formula>
    </cfRule>
  </conditionalFormatting>
  <conditionalFormatting sqref="D96:D100">
    <cfRule type="expression" dxfId="113" priority="115">
      <formula>LEN(TRIM(D96))=0</formula>
    </cfRule>
  </conditionalFormatting>
  <conditionalFormatting sqref="D101:D105">
    <cfRule type="expression" dxfId="112" priority="114">
      <formula>LEN(TRIM(D101))=0</formula>
    </cfRule>
  </conditionalFormatting>
  <conditionalFormatting sqref="D106:D110">
    <cfRule type="expression" dxfId="111" priority="113">
      <formula>LEN(TRIM(D106))=0</formula>
    </cfRule>
  </conditionalFormatting>
  <conditionalFormatting sqref="D111:D115">
    <cfRule type="expression" dxfId="110" priority="112">
      <formula>LEN(TRIM(D111))=0</formula>
    </cfRule>
  </conditionalFormatting>
  <conditionalFormatting sqref="D116:D120">
    <cfRule type="expression" dxfId="109" priority="111">
      <formula>LEN(TRIM(D116))=0</formula>
    </cfRule>
  </conditionalFormatting>
  <conditionalFormatting sqref="D121:D123">
    <cfRule type="expression" dxfId="108" priority="110">
      <formula>LEN(TRIM(D121))=0</formula>
    </cfRule>
  </conditionalFormatting>
  <conditionalFormatting sqref="D124:D128">
    <cfRule type="expression" dxfId="107" priority="109">
      <formula>LEN(TRIM(D124))=0</formula>
    </cfRule>
  </conditionalFormatting>
  <conditionalFormatting sqref="D129:D133">
    <cfRule type="expression" dxfId="106" priority="108">
      <formula>LEN(TRIM(D129))=0</formula>
    </cfRule>
  </conditionalFormatting>
  <conditionalFormatting sqref="D134:D138">
    <cfRule type="expression" dxfId="105" priority="107">
      <formula>LEN(TRIM(D134))=0</formula>
    </cfRule>
  </conditionalFormatting>
  <conditionalFormatting sqref="D139:D143">
    <cfRule type="expression" dxfId="104" priority="106">
      <formula>LEN(TRIM(D139))=0</formula>
    </cfRule>
  </conditionalFormatting>
  <conditionalFormatting sqref="D144:D148">
    <cfRule type="expression" dxfId="103" priority="105">
      <formula>LEN(TRIM(D144))=0</formula>
    </cfRule>
  </conditionalFormatting>
  <conditionalFormatting sqref="D149:D154">
    <cfRule type="expression" dxfId="102" priority="104">
      <formula>LEN(TRIM(D149))=0</formula>
    </cfRule>
  </conditionalFormatting>
  <conditionalFormatting sqref="D155:D159">
    <cfRule type="expression" dxfId="101" priority="103">
      <formula>LEN(TRIM(D155))=0</formula>
    </cfRule>
  </conditionalFormatting>
  <conditionalFormatting sqref="D160:D164">
    <cfRule type="expression" dxfId="100" priority="102">
      <formula>LEN(TRIM(D160))=0</formula>
    </cfRule>
  </conditionalFormatting>
  <conditionalFormatting sqref="D165:D169">
    <cfRule type="expression" dxfId="99" priority="101">
      <formula>LEN(TRIM(D165))=0</formula>
    </cfRule>
  </conditionalFormatting>
  <conditionalFormatting sqref="D170:D171">
    <cfRule type="expression" dxfId="98" priority="100">
      <formula>LEN(TRIM(D170))=0</formula>
    </cfRule>
  </conditionalFormatting>
  <conditionalFormatting sqref="D172:D176">
    <cfRule type="expression" dxfId="97" priority="99">
      <formula>LEN(TRIM(D172))=0</formula>
    </cfRule>
  </conditionalFormatting>
  <conditionalFormatting sqref="D177:D196">
    <cfRule type="expression" dxfId="96" priority="98">
      <formula>LEN(TRIM(D177))=0</formula>
    </cfRule>
  </conditionalFormatting>
  <conditionalFormatting sqref="D197:D201">
    <cfRule type="expression" dxfId="95" priority="97">
      <formula>LEN(TRIM(D197))=0</formula>
    </cfRule>
  </conditionalFormatting>
  <conditionalFormatting sqref="D202:D206">
    <cfRule type="expression" dxfId="94" priority="96">
      <formula>LEN(TRIM(D202))=0</formula>
    </cfRule>
  </conditionalFormatting>
  <conditionalFormatting sqref="D207:D223">
    <cfRule type="expression" dxfId="93" priority="95">
      <formula>LEN(TRIM(D207))=0</formula>
    </cfRule>
  </conditionalFormatting>
  <conditionalFormatting sqref="E1:E2 E4:E223">
    <cfRule type="expression" dxfId="92" priority="94">
      <formula>LEN(TRIM(E1))=0</formula>
    </cfRule>
  </conditionalFormatting>
  <conditionalFormatting sqref="F1:F2 F4:F223">
    <cfRule type="expression" dxfId="91" priority="93">
      <formula>LEN(TRIM(F1))=0</formula>
    </cfRule>
  </conditionalFormatting>
  <conditionalFormatting sqref="G1:G2 G4:G223">
    <cfRule type="expression" dxfId="90" priority="92">
      <formula>LEN(TRIM(G1))=0</formula>
    </cfRule>
  </conditionalFormatting>
  <conditionalFormatting sqref="H1:H2 H4:H223">
    <cfRule type="expression" dxfId="89" priority="91">
      <formula>LEN(TRIM(H1))=0</formula>
    </cfRule>
  </conditionalFormatting>
  <conditionalFormatting sqref="I1:I2 I4:I223">
    <cfRule type="expression" dxfId="88" priority="90">
      <formula>LEN(TRIM(I1))=0</formula>
    </cfRule>
  </conditionalFormatting>
  <conditionalFormatting sqref="J1:J2 J4:J223">
    <cfRule type="expression" dxfId="87" priority="89">
      <formula>LEN(TRIM(J1))=0</formula>
    </cfRule>
  </conditionalFormatting>
  <conditionalFormatting sqref="O1:O2 O4:O220">
    <cfRule type="expression" dxfId="86" priority="88">
      <formula>LEN(TRIM(O1))=0</formula>
    </cfRule>
  </conditionalFormatting>
  <conditionalFormatting sqref="O221:O223">
    <cfRule type="expression" dxfId="85" priority="87">
      <formula>LEN(TRIM(O221))=0</formula>
    </cfRule>
  </conditionalFormatting>
  <conditionalFormatting sqref="AB7:AB220">
    <cfRule type="expression" dxfId="84" priority="86">
      <formula>LEN(TRIM(AB7))=0</formula>
    </cfRule>
  </conditionalFormatting>
  <conditionalFormatting sqref="AB16:AB17">
    <cfRule type="expression" dxfId="83" priority="84">
      <formula>LEN(TRIM(AB16))=0</formula>
    </cfRule>
    <cfRule type="expression" priority="85">
      <formula>LEN(TRIM(AB16))=0</formula>
    </cfRule>
  </conditionalFormatting>
  <conditionalFormatting sqref="L1:M2 L4:M4">
    <cfRule type="expression" dxfId="82" priority="83">
      <formula>LEN(TRIM(L1))=0</formula>
    </cfRule>
  </conditionalFormatting>
  <conditionalFormatting sqref="U44">
    <cfRule type="expression" dxfId="81" priority="82">
      <formula>LEN(TRIM(U44))=0</formula>
    </cfRule>
  </conditionalFormatting>
  <conditionalFormatting sqref="U44">
    <cfRule type="expression" dxfId="80" priority="81">
      <formula>LEN(TRIM(U44))=0</formula>
    </cfRule>
  </conditionalFormatting>
  <conditionalFormatting sqref="U45:U50">
    <cfRule type="expression" dxfId="79" priority="80">
      <formula>LEN(TRIM(U45))=0</formula>
    </cfRule>
  </conditionalFormatting>
  <conditionalFormatting sqref="U45:U50">
    <cfRule type="expression" dxfId="78" priority="79">
      <formula>LEN(TRIM(U45))=0</formula>
    </cfRule>
  </conditionalFormatting>
  <conditionalFormatting sqref="M6">
    <cfRule type="expression" dxfId="77" priority="78">
      <formula>LEN(TRIM(M6))=0</formula>
    </cfRule>
  </conditionalFormatting>
  <conditionalFormatting sqref="C7:C21">
    <cfRule type="expression" dxfId="76" priority="77">
      <formula>LEN(TRIM(C7))=0</formula>
    </cfRule>
  </conditionalFormatting>
  <conditionalFormatting sqref="C7:C21">
    <cfRule type="expression" dxfId="75" priority="76">
      <formula>LEN(TRIM(C7))=0</formula>
    </cfRule>
  </conditionalFormatting>
  <conditionalFormatting sqref="C22">
    <cfRule type="expression" dxfId="74" priority="75">
      <formula>LEN(TRIM(C22))=0</formula>
    </cfRule>
  </conditionalFormatting>
  <conditionalFormatting sqref="C22">
    <cfRule type="expression" dxfId="73" priority="74">
      <formula>LEN(TRIM(C22))=0</formula>
    </cfRule>
  </conditionalFormatting>
  <conditionalFormatting sqref="C23:C27">
    <cfRule type="expression" dxfId="72" priority="73">
      <formula>LEN(TRIM(C23))=0</formula>
    </cfRule>
  </conditionalFormatting>
  <conditionalFormatting sqref="C23:C27">
    <cfRule type="expression" dxfId="71" priority="72">
      <formula>LEN(TRIM(C23))=0</formula>
    </cfRule>
  </conditionalFormatting>
  <conditionalFormatting sqref="C28:C32">
    <cfRule type="expression" dxfId="70" priority="71">
      <formula>LEN(TRIM(C28))=0</formula>
    </cfRule>
  </conditionalFormatting>
  <conditionalFormatting sqref="C28:C32">
    <cfRule type="expression" dxfId="69" priority="70">
      <formula>LEN(TRIM(C28))=0</formula>
    </cfRule>
  </conditionalFormatting>
  <conditionalFormatting sqref="C33:C37">
    <cfRule type="expression" dxfId="68" priority="69">
      <formula>LEN(TRIM(C33))=0</formula>
    </cfRule>
  </conditionalFormatting>
  <conditionalFormatting sqref="C33:C37">
    <cfRule type="expression" dxfId="67" priority="68">
      <formula>LEN(TRIM(C33))=0</formula>
    </cfRule>
  </conditionalFormatting>
  <conditionalFormatting sqref="C38">
    <cfRule type="expression" dxfId="66" priority="67">
      <formula>LEN(TRIM(C38))=0</formula>
    </cfRule>
  </conditionalFormatting>
  <conditionalFormatting sqref="C38">
    <cfRule type="expression" dxfId="65" priority="66">
      <formula>LEN(TRIM(C38))=0</formula>
    </cfRule>
  </conditionalFormatting>
  <conditionalFormatting sqref="C39:C41">
    <cfRule type="expression" dxfId="64" priority="65">
      <formula>LEN(TRIM(C39))=0</formula>
    </cfRule>
  </conditionalFormatting>
  <conditionalFormatting sqref="C39:C41">
    <cfRule type="expression" dxfId="63" priority="64">
      <formula>LEN(TRIM(C39))=0</formula>
    </cfRule>
  </conditionalFormatting>
  <conditionalFormatting sqref="C42:C51">
    <cfRule type="expression" dxfId="62" priority="63">
      <formula>LEN(TRIM(C42))=0</formula>
    </cfRule>
  </conditionalFormatting>
  <conditionalFormatting sqref="C42:C51">
    <cfRule type="expression" dxfId="61" priority="62">
      <formula>LEN(TRIM(C42))=0</formula>
    </cfRule>
  </conditionalFormatting>
  <conditionalFormatting sqref="C57:C61">
    <cfRule type="expression" dxfId="60" priority="61">
      <formula>LEN(TRIM(C57))=0</formula>
    </cfRule>
  </conditionalFormatting>
  <conditionalFormatting sqref="C57:C61">
    <cfRule type="expression" dxfId="59" priority="60">
      <formula>LEN(TRIM(C57))=0</formula>
    </cfRule>
  </conditionalFormatting>
  <conditionalFormatting sqref="C63:C67">
    <cfRule type="expression" dxfId="58" priority="59">
      <formula>LEN(TRIM(C63))=0</formula>
    </cfRule>
  </conditionalFormatting>
  <conditionalFormatting sqref="C63:C67">
    <cfRule type="expression" dxfId="57" priority="58">
      <formula>LEN(TRIM(C63))=0</formula>
    </cfRule>
  </conditionalFormatting>
  <conditionalFormatting sqref="C68:C72">
    <cfRule type="expression" dxfId="56" priority="57">
      <formula>LEN(TRIM(C68))=0</formula>
    </cfRule>
  </conditionalFormatting>
  <conditionalFormatting sqref="C68:C72">
    <cfRule type="expression" dxfId="55" priority="56">
      <formula>LEN(TRIM(C68))=0</formula>
    </cfRule>
  </conditionalFormatting>
  <conditionalFormatting sqref="C73:C80">
    <cfRule type="expression" dxfId="54" priority="55">
      <formula>LEN(TRIM(C73))=0</formula>
    </cfRule>
  </conditionalFormatting>
  <conditionalFormatting sqref="C73:C80">
    <cfRule type="expression" dxfId="53" priority="54">
      <formula>LEN(TRIM(C73))=0</formula>
    </cfRule>
  </conditionalFormatting>
  <conditionalFormatting sqref="C81:C85">
    <cfRule type="expression" dxfId="52" priority="53">
      <formula>LEN(TRIM(C81))=0</formula>
    </cfRule>
  </conditionalFormatting>
  <conditionalFormatting sqref="C81:C85">
    <cfRule type="expression" dxfId="51" priority="52">
      <formula>LEN(TRIM(C81))=0</formula>
    </cfRule>
  </conditionalFormatting>
  <conditionalFormatting sqref="C86:C90">
    <cfRule type="expression" dxfId="50" priority="51">
      <formula>LEN(TRIM(C86))=0</formula>
    </cfRule>
  </conditionalFormatting>
  <conditionalFormatting sqref="C86:C90">
    <cfRule type="expression" dxfId="49" priority="50">
      <formula>LEN(TRIM(C86))=0</formula>
    </cfRule>
  </conditionalFormatting>
  <conditionalFormatting sqref="C91:C95">
    <cfRule type="expression" dxfId="48" priority="49">
      <formula>LEN(TRIM(C91))=0</formula>
    </cfRule>
  </conditionalFormatting>
  <conditionalFormatting sqref="C91:C95">
    <cfRule type="expression" dxfId="47" priority="48">
      <formula>LEN(TRIM(C91))=0</formula>
    </cfRule>
  </conditionalFormatting>
  <conditionalFormatting sqref="C96:C100">
    <cfRule type="expression" dxfId="46" priority="47">
      <formula>LEN(TRIM(C96))=0</formula>
    </cfRule>
  </conditionalFormatting>
  <conditionalFormatting sqref="C96:C100">
    <cfRule type="expression" dxfId="45" priority="46">
      <formula>LEN(TRIM(C96))=0</formula>
    </cfRule>
  </conditionalFormatting>
  <conditionalFormatting sqref="C101:C105">
    <cfRule type="expression" dxfId="44" priority="45">
      <formula>LEN(TRIM(C101))=0</formula>
    </cfRule>
  </conditionalFormatting>
  <conditionalFormatting sqref="C101:C105">
    <cfRule type="expression" dxfId="43" priority="44">
      <formula>LEN(TRIM(C101))=0</formula>
    </cfRule>
  </conditionalFormatting>
  <conditionalFormatting sqref="C106:C110">
    <cfRule type="expression" dxfId="42" priority="43">
      <formula>LEN(TRIM(C106))=0</formula>
    </cfRule>
  </conditionalFormatting>
  <conditionalFormatting sqref="C106:C110">
    <cfRule type="expression" dxfId="41" priority="42">
      <formula>LEN(TRIM(C106))=0</formula>
    </cfRule>
  </conditionalFormatting>
  <conditionalFormatting sqref="C111:C115">
    <cfRule type="expression" dxfId="40" priority="41">
      <formula>LEN(TRIM(C111))=0</formula>
    </cfRule>
  </conditionalFormatting>
  <conditionalFormatting sqref="C111:C115">
    <cfRule type="expression" dxfId="39" priority="40">
      <formula>LEN(TRIM(C111))=0</formula>
    </cfRule>
  </conditionalFormatting>
  <conditionalFormatting sqref="C116:C120">
    <cfRule type="expression" dxfId="38" priority="39">
      <formula>LEN(TRIM(C116))=0</formula>
    </cfRule>
  </conditionalFormatting>
  <conditionalFormatting sqref="C116:C120">
    <cfRule type="expression" dxfId="37" priority="38">
      <formula>LEN(TRIM(C116))=0</formula>
    </cfRule>
  </conditionalFormatting>
  <conditionalFormatting sqref="C121:C123">
    <cfRule type="expression" dxfId="36" priority="37">
      <formula>LEN(TRIM(C121))=0</formula>
    </cfRule>
  </conditionalFormatting>
  <conditionalFormatting sqref="C121:C123">
    <cfRule type="expression" dxfId="35" priority="36">
      <formula>LEN(TRIM(C121))=0</formula>
    </cfRule>
  </conditionalFormatting>
  <conditionalFormatting sqref="C124:C128">
    <cfRule type="expression" dxfId="34" priority="35">
      <formula>LEN(TRIM(C124))=0</formula>
    </cfRule>
  </conditionalFormatting>
  <conditionalFormatting sqref="C124:C128">
    <cfRule type="expression" dxfId="33" priority="34">
      <formula>LEN(TRIM(C124))=0</formula>
    </cfRule>
  </conditionalFormatting>
  <conditionalFormatting sqref="C129:C133">
    <cfRule type="expression" dxfId="32" priority="33">
      <formula>LEN(TRIM(C129))=0</formula>
    </cfRule>
  </conditionalFormatting>
  <conditionalFormatting sqref="C129:C133">
    <cfRule type="expression" dxfId="31" priority="32">
      <formula>LEN(TRIM(C129))=0</formula>
    </cfRule>
  </conditionalFormatting>
  <conditionalFormatting sqref="C134:C138">
    <cfRule type="expression" dxfId="30" priority="31">
      <formula>LEN(TRIM(C134))=0</formula>
    </cfRule>
  </conditionalFormatting>
  <conditionalFormatting sqref="C134:C138">
    <cfRule type="expression" dxfId="29" priority="30">
      <formula>LEN(TRIM(C134))=0</formula>
    </cfRule>
  </conditionalFormatting>
  <conditionalFormatting sqref="C139:C143">
    <cfRule type="expression" dxfId="28" priority="29">
      <formula>LEN(TRIM(C139))=0</formula>
    </cfRule>
  </conditionalFormatting>
  <conditionalFormatting sqref="C139:C143">
    <cfRule type="expression" dxfId="27" priority="28">
      <formula>LEN(TRIM(C139))=0</formula>
    </cfRule>
  </conditionalFormatting>
  <conditionalFormatting sqref="C144:C148">
    <cfRule type="expression" dxfId="26" priority="27">
      <formula>LEN(TRIM(C144))=0</formula>
    </cfRule>
  </conditionalFormatting>
  <conditionalFormatting sqref="C144:C148">
    <cfRule type="expression" dxfId="25" priority="26">
      <formula>LEN(TRIM(C144))=0</formula>
    </cfRule>
  </conditionalFormatting>
  <conditionalFormatting sqref="C149:C153">
    <cfRule type="expression" dxfId="24" priority="25">
      <formula>LEN(TRIM(C149))=0</formula>
    </cfRule>
  </conditionalFormatting>
  <conditionalFormatting sqref="C149:C153">
    <cfRule type="expression" dxfId="23" priority="24">
      <formula>LEN(TRIM(C149))=0</formula>
    </cfRule>
  </conditionalFormatting>
  <conditionalFormatting sqref="C154">
    <cfRule type="expression" dxfId="22" priority="23">
      <formula>LEN(TRIM(C154))=0</formula>
    </cfRule>
  </conditionalFormatting>
  <conditionalFormatting sqref="C155:C159">
    <cfRule type="expression" dxfId="21" priority="22">
      <formula>LEN(TRIM(C155))=0</formula>
    </cfRule>
  </conditionalFormatting>
  <conditionalFormatting sqref="C155:C159">
    <cfRule type="expression" dxfId="20" priority="21">
      <formula>LEN(TRIM(C155))=0</formula>
    </cfRule>
  </conditionalFormatting>
  <conditionalFormatting sqref="C160:C164">
    <cfRule type="expression" dxfId="19" priority="20">
      <formula>LEN(TRIM(C160))=0</formula>
    </cfRule>
  </conditionalFormatting>
  <conditionalFormatting sqref="C160:C164">
    <cfRule type="expression" dxfId="18" priority="19">
      <formula>LEN(TRIM(C160))=0</formula>
    </cfRule>
  </conditionalFormatting>
  <conditionalFormatting sqref="C165:C169">
    <cfRule type="expression" dxfId="17" priority="18">
      <formula>LEN(TRIM(C165))=0</formula>
    </cfRule>
  </conditionalFormatting>
  <conditionalFormatting sqref="C165:C169">
    <cfRule type="expression" dxfId="16" priority="17">
      <formula>LEN(TRIM(C165))=0</formula>
    </cfRule>
  </conditionalFormatting>
  <conditionalFormatting sqref="C170:C171">
    <cfRule type="expression" dxfId="15" priority="16">
      <formula>LEN(TRIM(C170))=0</formula>
    </cfRule>
  </conditionalFormatting>
  <conditionalFormatting sqref="C170:C171">
    <cfRule type="expression" dxfId="14" priority="15">
      <formula>LEN(TRIM(C170))=0</formula>
    </cfRule>
  </conditionalFormatting>
  <conditionalFormatting sqref="C172:C176">
    <cfRule type="expression" dxfId="13" priority="14">
      <formula>LEN(TRIM(C172))=0</formula>
    </cfRule>
  </conditionalFormatting>
  <conditionalFormatting sqref="C172:C176">
    <cfRule type="expression" dxfId="12" priority="13">
      <formula>LEN(TRIM(C172))=0</formula>
    </cfRule>
  </conditionalFormatting>
  <conditionalFormatting sqref="C177:C196">
    <cfRule type="expression" dxfId="11" priority="12">
      <formula>LEN(TRIM(C177))=0</formula>
    </cfRule>
  </conditionalFormatting>
  <conditionalFormatting sqref="C177:C196">
    <cfRule type="expression" dxfId="10" priority="11">
      <formula>LEN(TRIM(C177))=0</formula>
    </cfRule>
  </conditionalFormatting>
  <conditionalFormatting sqref="C197:C201">
    <cfRule type="expression" dxfId="9" priority="10">
      <formula>LEN(TRIM(C197))=0</formula>
    </cfRule>
  </conditionalFormatting>
  <conditionalFormatting sqref="C197:C201">
    <cfRule type="expression" dxfId="8" priority="9">
      <formula>LEN(TRIM(C197))=0</formula>
    </cfRule>
  </conditionalFormatting>
  <conditionalFormatting sqref="C202:C206">
    <cfRule type="expression" dxfId="7" priority="8">
      <formula>LEN(TRIM(C202))=0</formula>
    </cfRule>
  </conditionalFormatting>
  <conditionalFormatting sqref="C202:C206">
    <cfRule type="expression" dxfId="6" priority="7">
      <formula>LEN(TRIM(C202))=0</formula>
    </cfRule>
  </conditionalFormatting>
  <conditionalFormatting sqref="C207:C211">
    <cfRule type="expression" dxfId="5" priority="6">
      <formula>LEN(TRIM(C207))=0</formula>
    </cfRule>
  </conditionalFormatting>
  <conditionalFormatting sqref="C207:C211">
    <cfRule type="expression" dxfId="4" priority="5">
      <formula>LEN(TRIM(C207))=0</formula>
    </cfRule>
  </conditionalFormatting>
  <conditionalFormatting sqref="C212">
    <cfRule type="expression" dxfId="3" priority="4">
      <formula>LEN(TRIM(C212))=0</formula>
    </cfRule>
  </conditionalFormatting>
  <conditionalFormatting sqref="C212">
    <cfRule type="expression" dxfId="2" priority="3">
      <formula>LEN(TRIM(C212))=0</formula>
    </cfRule>
  </conditionalFormatting>
  <conditionalFormatting sqref="C214:C220">
    <cfRule type="expression" dxfId="1" priority="2">
      <formula>LEN(TRIM(C214))=0</formula>
    </cfRule>
  </conditionalFormatting>
  <conditionalFormatting sqref="C221:C223">
    <cfRule type="expression" dxfId="0" priority="1">
      <formula>LEN(TRIM(C221))=0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建筑表_3_building</vt:lpstr>
      <vt:lpstr>新角色属性表_3_newRoleAttr</vt:lpstr>
      <vt:lpstr>勿删_1_delete</vt:lpstr>
      <vt:lpstr>中文建筑-勿删_1_notDelete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四只烧卖</dc:creator>
  <cp:lastModifiedBy>flyer</cp:lastModifiedBy>
  <dcterms:created xsi:type="dcterms:W3CDTF">2015-07-06T02:54:24Z</dcterms:created>
  <dcterms:modified xsi:type="dcterms:W3CDTF">2015-09-18T07:03:58Z</dcterms:modified>
</cp:coreProperties>
</file>