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7DB2B6AB-33DB-45DB-98D2-F4EE6C97FEB2}" xr6:coauthVersionLast="47" xr6:coauthVersionMax="47" xr10:uidLastSave="{00000000-0000-0000-0000-000000000000}"/>
  <bookViews>
    <workbookView xWindow="-144" yWindow="-144" windowWidth="23328" windowHeight="13248" firstSheet="9" activeTab="13" xr2:uid="{E5040E8B-1883-4631-85F7-C19AE7E332AF}"/>
  </bookViews>
  <sheets>
    <sheet name="0290 pair 01 29" sheetId="1" r:id="rId1"/>
    <sheet name="0291 pair 07 23" sheetId="2" r:id="rId2"/>
    <sheet name="0292 pair 11 19" sheetId="3" r:id="rId3"/>
    <sheet name="0293 pair 13 17" sheetId="4" r:id="rId4"/>
    <sheet name="0294 pair side by side" sheetId="5" r:id="rId5"/>
    <sheet name="0295 pair 01 29 march" sheetId="6" r:id="rId6"/>
    <sheet name="0296 pair 07 23 march" sheetId="8" r:id="rId7"/>
    <sheet name="0297 pair 11 19 march" sheetId="9" r:id="rId8"/>
    <sheet name="0298 pair 13 17 march" sheetId="10" r:id="rId9"/>
    <sheet name="0299 pair flip" sheetId="11" r:id="rId10"/>
    <sheet name="0300 pair flip big" sheetId="12" r:id="rId11"/>
    <sheet name="0301 pair diff 10" sheetId="14" r:id="rId12"/>
    <sheet name="0302 pair diff 10 flip" sheetId="15" r:id="rId13"/>
    <sheet name="0303 pair diff color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4" l="1"/>
  <c r="G33" i="4" s="1"/>
  <c r="F29" i="4"/>
  <c r="G29" i="4" s="1"/>
  <c r="G25" i="4"/>
  <c r="F25" i="4"/>
  <c r="A1" i="2" a="1"/>
  <c r="A1" i="2" s="1"/>
  <c r="B1" i="16" a="1"/>
  <c r="B1" i="16" s="1"/>
  <c r="A1" i="16" a="1"/>
  <c r="A1" i="16" s="1"/>
  <c r="H15" i="16"/>
  <c r="G15" i="16"/>
  <c r="E15" i="16"/>
  <c r="F12" i="16"/>
  <c r="D12" i="16"/>
  <c r="E9" i="16"/>
  <c r="B1" i="15" a="1"/>
  <c r="B1" i="15" s="1"/>
  <c r="A1" i="15" a="1"/>
  <c r="A1" i="15" s="1"/>
  <c r="B1" i="14" a="1"/>
  <c r="B1" i="14" s="1"/>
  <c r="A1" i="14" a="1"/>
  <c r="A1" i="14" s="1"/>
  <c r="B1" i="12" a="1"/>
  <c r="B1" i="12" s="1"/>
  <c r="A1" i="12" a="1"/>
  <c r="A1" i="12" s="1"/>
  <c r="B1" i="11" a="1"/>
  <c r="B1" i="11" s="1"/>
  <c r="A1" i="11" a="1"/>
  <c r="A1" i="11" s="1"/>
  <c r="B1" i="4" a="1"/>
  <c r="B1" i="4" s="1"/>
  <c r="A1" i="4" a="1"/>
  <c r="A1" i="4" s="1"/>
  <c r="B1" i="3" a="1"/>
  <c r="B1" i="3" s="1"/>
  <c r="A1" i="3" a="1"/>
  <c r="A1" i="3" s="1"/>
  <c r="B1" i="2" a="1"/>
  <c r="B1" i="2" s="1"/>
  <c r="B1" i="1" a="1"/>
  <c r="B1" i="1" s="1"/>
  <c r="A1" i="1" a="1"/>
  <c r="A1" i="1" s="1"/>
  <c r="B1" i="10" a="1"/>
  <c r="B1" i="10" s="1"/>
  <c r="A1" i="10" a="1"/>
  <c r="A1" i="10" s="1"/>
  <c r="B1" i="9" a="1"/>
  <c r="B1" i="9" s="1"/>
  <c r="A1" i="9" a="1"/>
  <c r="A1" i="9" s="1"/>
  <c r="B1" i="8" a="1"/>
  <c r="B1" i="8" s="1"/>
  <c r="A1" i="8" a="1"/>
  <c r="A1" i="8" s="1"/>
  <c r="B1" i="6" a="1"/>
  <c r="B1" i="6" s="1"/>
  <c r="A1" i="6" a="1"/>
  <c r="A1" i="6" s="1"/>
  <c r="B1" i="5" a="1"/>
  <c r="B1" i="5" s="1"/>
  <c r="A1" i="5" a="1"/>
  <c r="A1" i="5" s="1"/>
  <c r="D4" i="4"/>
  <c r="L4" i="4"/>
  <c r="B5" i="4"/>
  <c r="G5" i="4"/>
  <c r="H5" i="4"/>
  <c r="J5" i="4"/>
  <c r="O5" i="4"/>
  <c r="P5" i="4"/>
  <c r="D6" i="4"/>
  <c r="B6" i="4" s="1"/>
  <c r="G6" i="4" s="1"/>
  <c r="H6" i="4"/>
  <c r="L6" i="4"/>
  <c r="L7" i="4" s="1"/>
  <c r="P6" i="4"/>
  <c r="D7" i="4"/>
  <c r="D8" i="4" s="1"/>
  <c r="H7" i="4"/>
  <c r="P7" i="4"/>
  <c r="H8" i="4"/>
  <c r="P8" i="4"/>
  <c r="H9" i="4"/>
  <c r="P9" i="4"/>
  <c r="H10" i="4"/>
  <c r="P10" i="4"/>
  <c r="H11" i="4"/>
  <c r="P11" i="4"/>
  <c r="H12" i="4"/>
  <c r="P12" i="4"/>
  <c r="Q15" i="4"/>
  <c r="T15" i="4"/>
  <c r="Q16" i="4"/>
  <c r="T16" i="4"/>
  <c r="Q17" i="4"/>
  <c r="T17" i="4"/>
  <c r="Q18" i="4"/>
  <c r="T18" i="4"/>
  <c r="Q19" i="4"/>
  <c r="T19" i="4"/>
  <c r="Q20" i="4"/>
  <c r="T20" i="4"/>
  <c r="Q21" i="4"/>
  <c r="T21" i="4"/>
  <c r="Q22" i="4"/>
  <c r="T22" i="4"/>
  <c r="D4" i="3"/>
  <c r="L4" i="3"/>
  <c r="B5" i="3"/>
  <c r="G5" i="3" s="1"/>
  <c r="H5" i="3"/>
  <c r="J5" i="3"/>
  <c r="O5" i="3"/>
  <c r="P5" i="3"/>
  <c r="D6" i="3"/>
  <c r="B6" i="3" s="1"/>
  <c r="G6" i="3" s="1"/>
  <c r="H6" i="3"/>
  <c r="L6" i="3"/>
  <c r="L7" i="3" s="1"/>
  <c r="P6" i="3"/>
  <c r="D7" i="3"/>
  <c r="D8" i="3" s="1"/>
  <c r="H7" i="3"/>
  <c r="P7" i="3"/>
  <c r="H8" i="3"/>
  <c r="P8" i="3"/>
  <c r="H9" i="3"/>
  <c r="P9" i="3"/>
  <c r="H10" i="3"/>
  <c r="P10" i="3"/>
  <c r="H11" i="3"/>
  <c r="P11" i="3"/>
  <c r="H12" i="3"/>
  <c r="P12" i="3"/>
  <c r="Q15" i="3"/>
  <c r="T15" i="3"/>
  <c r="Q16" i="3"/>
  <c r="T16" i="3"/>
  <c r="Q17" i="3"/>
  <c r="T17" i="3"/>
  <c r="Q18" i="3"/>
  <c r="T18" i="3"/>
  <c r="Q19" i="3"/>
  <c r="T19" i="3"/>
  <c r="Q20" i="3"/>
  <c r="T20" i="3"/>
  <c r="Q21" i="3"/>
  <c r="T21" i="3"/>
  <c r="Q22" i="3"/>
  <c r="T22" i="3"/>
  <c r="D4" i="2"/>
  <c r="L4" i="2"/>
  <c r="B5" i="2"/>
  <c r="G5" i="2"/>
  <c r="H5" i="2"/>
  <c r="J5" i="2"/>
  <c r="O5" i="2"/>
  <c r="P5" i="2"/>
  <c r="B6" i="2"/>
  <c r="G6" i="2"/>
  <c r="H6" i="2"/>
  <c r="L6" i="2"/>
  <c r="J6" i="2" s="1"/>
  <c r="O6" i="2" s="1"/>
  <c r="P6" i="2"/>
  <c r="B7" i="2"/>
  <c r="G7" i="2" s="1"/>
  <c r="H7" i="2"/>
  <c r="L7" i="2"/>
  <c r="L8" i="2" s="1"/>
  <c r="P7" i="2"/>
  <c r="B8" i="2"/>
  <c r="G8" i="2" s="1"/>
  <c r="H8" i="2"/>
  <c r="P8" i="2"/>
  <c r="B9" i="2"/>
  <c r="G9" i="2"/>
  <c r="H9" i="2"/>
  <c r="P9" i="2"/>
  <c r="B10" i="2"/>
  <c r="G10" i="2"/>
  <c r="H10" i="2"/>
  <c r="P10" i="2"/>
  <c r="B11" i="2"/>
  <c r="G11" i="2"/>
  <c r="H11" i="2"/>
  <c r="P11" i="2"/>
  <c r="B12" i="2"/>
  <c r="G12" i="2"/>
  <c r="H12" i="2"/>
  <c r="P12" i="2"/>
  <c r="Q15" i="2"/>
  <c r="T15" i="2"/>
  <c r="Q16" i="2"/>
  <c r="T16" i="2"/>
  <c r="Q17" i="2"/>
  <c r="T17" i="2"/>
  <c r="Q18" i="2"/>
  <c r="T18" i="2"/>
  <c r="Q19" i="2"/>
  <c r="T19" i="2"/>
  <c r="Q20" i="2"/>
  <c r="T20" i="2"/>
  <c r="Q21" i="2"/>
  <c r="T21" i="2"/>
  <c r="Q22" i="2"/>
  <c r="T22" i="2"/>
  <c r="D4" i="1"/>
  <c r="L4" i="1"/>
  <c r="B5" i="1"/>
  <c r="G5" i="1" s="1"/>
  <c r="H5" i="1"/>
  <c r="J5" i="1"/>
  <c r="O5" i="1" s="1"/>
  <c r="P5" i="1"/>
  <c r="D6" i="1"/>
  <c r="B6" i="1" s="1"/>
  <c r="G6" i="1" s="1"/>
  <c r="H6" i="1"/>
  <c r="J6" i="1"/>
  <c r="O6" i="1" s="1"/>
  <c r="L6" i="1"/>
  <c r="P6" i="1"/>
  <c r="D7" i="1"/>
  <c r="D8" i="1" s="1"/>
  <c r="H7" i="1"/>
  <c r="L7" i="1"/>
  <c r="J7" i="1" s="1"/>
  <c r="O7" i="1" s="1"/>
  <c r="P7" i="1"/>
  <c r="H8" i="1"/>
  <c r="P8" i="1"/>
  <c r="H9" i="1"/>
  <c r="P9" i="1"/>
  <c r="H10" i="1"/>
  <c r="P10" i="1"/>
  <c r="H11" i="1"/>
  <c r="P11" i="1"/>
  <c r="H12" i="1"/>
  <c r="P12" i="1"/>
  <c r="R15" i="1"/>
  <c r="U15" i="1"/>
  <c r="R16" i="1"/>
  <c r="U16" i="1"/>
  <c r="R17" i="1"/>
  <c r="U17" i="1"/>
  <c r="R18" i="1"/>
  <c r="U18" i="1"/>
  <c r="R19" i="1"/>
  <c r="U19" i="1"/>
  <c r="R20" i="1"/>
  <c r="U20" i="1"/>
  <c r="R21" i="1"/>
  <c r="U21" i="1"/>
  <c r="R22" i="1"/>
  <c r="U22" i="1"/>
  <c r="B8" i="4" l="1"/>
  <c r="G8" i="4" s="1"/>
  <c r="D9" i="4"/>
  <c r="J7" i="4"/>
  <c r="O7" i="4" s="1"/>
  <c r="L8" i="4"/>
  <c r="B7" i="4"/>
  <c r="G7" i="4" s="1"/>
  <c r="J6" i="4"/>
  <c r="O6" i="4" s="1"/>
  <c r="B8" i="3"/>
  <c r="G8" i="3" s="1"/>
  <c r="D9" i="3"/>
  <c r="J7" i="3"/>
  <c r="O7" i="3" s="1"/>
  <c r="L8" i="3"/>
  <c r="B7" i="3"/>
  <c r="G7" i="3" s="1"/>
  <c r="J6" i="3"/>
  <c r="O6" i="3" s="1"/>
  <c r="J8" i="2"/>
  <c r="O8" i="2" s="1"/>
  <c r="L9" i="2"/>
  <c r="J7" i="2"/>
  <c r="O7" i="2" s="1"/>
  <c r="B8" i="1"/>
  <c r="G8" i="1" s="1"/>
  <c r="D9" i="1"/>
  <c r="B7" i="1"/>
  <c r="G7" i="1" s="1"/>
  <c r="L8" i="1"/>
  <c r="L9" i="4" l="1"/>
  <c r="J8" i="4"/>
  <c r="O8" i="4" s="1"/>
  <c r="D10" i="4"/>
  <c r="B9" i="4"/>
  <c r="G9" i="4" s="1"/>
  <c r="L9" i="3"/>
  <c r="J8" i="3"/>
  <c r="O8" i="3" s="1"/>
  <c r="D10" i="3"/>
  <c r="B9" i="3"/>
  <c r="G9" i="3" s="1"/>
  <c r="L10" i="2"/>
  <c r="J9" i="2"/>
  <c r="O9" i="2" s="1"/>
  <c r="J8" i="1"/>
  <c r="O8" i="1" s="1"/>
  <c r="L9" i="1"/>
  <c r="D10" i="1"/>
  <c r="B9" i="1"/>
  <c r="G9" i="1" s="1"/>
  <c r="B10" i="4" l="1"/>
  <c r="G10" i="4" s="1"/>
  <c r="D11" i="4"/>
  <c r="L10" i="4"/>
  <c r="J9" i="4"/>
  <c r="O9" i="4" s="1"/>
  <c r="B10" i="3"/>
  <c r="G10" i="3" s="1"/>
  <c r="D11" i="3"/>
  <c r="L10" i="3"/>
  <c r="J9" i="3"/>
  <c r="O9" i="3" s="1"/>
  <c r="L11" i="2"/>
  <c r="J10" i="2"/>
  <c r="O10" i="2" s="1"/>
  <c r="L10" i="1"/>
  <c r="J9" i="1"/>
  <c r="O9" i="1" s="1"/>
  <c r="B10" i="1"/>
  <c r="G10" i="1" s="1"/>
  <c r="D11" i="1"/>
  <c r="D12" i="4" l="1"/>
  <c r="B12" i="4" s="1"/>
  <c r="G12" i="4" s="1"/>
  <c r="B11" i="4"/>
  <c r="G11" i="4" s="1"/>
  <c r="J10" i="4"/>
  <c r="O10" i="4" s="1"/>
  <c r="L11" i="4"/>
  <c r="J10" i="3"/>
  <c r="O10" i="3" s="1"/>
  <c r="L11" i="3"/>
  <c r="D12" i="3"/>
  <c r="B12" i="3" s="1"/>
  <c r="G12" i="3" s="1"/>
  <c r="B11" i="3"/>
  <c r="G11" i="3" s="1"/>
  <c r="J11" i="2"/>
  <c r="O11" i="2" s="1"/>
  <c r="L12" i="2"/>
  <c r="J12" i="2" s="1"/>
  <c r="O12" i="2" s="1"/>
  <c r="B11" i="1"/>
  <c r="G11" i="1" s="1"/>
  <c r="D12" i="1"/>
  <c r="B12" i="1" s="1"/>
  <c r="G12" i="1" s="1"/>
  <c r="J10" i="1"/>
  <c r="O10" i="1" s="1"/>
  <c r="L11" i="1"/>
  <c r="L12" i="4" l="1"/>
  <c r="J12" i="4" s="1"/>
  <c r="O12" i="4" s="1"/>
  <c r="J11" i="4"/>
  <c r="O11" i="4" s="1"/>
  <c r="L12" i="3"/>
  <c r="J12" i="3" s="1"/>
  <c r="O12" i="3" s="1"/>
  <c r="J11" i="3"/>
  <c r="O11" i="3" s="1"/>
  <c r="L12" i="1"/>
  <c r="J12" i="1" s="1"/>
  <c r="O12" i="1" s="1"/>
  <c r="J11" i="1"/>
  <c r="O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<sst xmlns="http://schemas.openxmlformats.org/spreadsheetml/2006/main" count="180" uniqueCount="33">
  <si>
    <t>diag</t>
  </si>
  <si>
    <t>sum</t>
  </si>
  <si>
    <t>*pairs</t>
  </si>
  <si>
    <t>PSL</t>
  </si>
  <si>
    <t>guess</t>
  </si>
  <si>
    <t>factor 2</t>
  </si>
  <si>
    <t>PS</t>
  </si>
  <si>
    <t xml:space="preserve">        </t>
  </si>
  <si>
    <t>*fam01</t>
  </si>
  <si>
    <t>*fam29</t>
  </si>
  <si>
    <t>*fam07</t>
  </si>
  <si>
    <t>*fam23</t>
  </si>
  <si>
    <t>*fam11</t>
  </si>
  <si>
    <t>*fam19</t>
  </si>
  <si>
    <t>*fam13</t>
  </si>
  <si>
    <t>*fam17</t>
  </si>
  <si>
    <t>s 1 3</t>
  </si>
  <si>
    <t>f 2 4</t>
  </si>
  <si>
    <t>s 3 1</t>
  </si>
  <si>
    <t>f 4 2</t>
  </si>
  <si>
    <t>c) Guess (*fam) diagonally opposite</t>
  </si>
  <si>
    <t>b) Add adjacent guess , makes 30</t>
  </si>
  <si>
    <t xml:space="preserve">d) Add adjacent PSL ; is always 1 less than the 'factor 2' </t>
  </si>
  <si>
    <t>e) *pair formula color match</t>
  </si>
  <si>
    <t>f) *pair formula reversed</t>
  </si>
  <si>
    <t>+10</t>
  </si>
  <si>
    <t>b</t>
  </si>
  <si>
    <t>s</t>
  </si>
  <si>
    <t>-10</t>
  </si>
  <si>
    <t>s = symetric</t>
  </si>
  <si>
    <t>b = both the same</t>
  </si>
  <si>
    <t>fac2</t>
  </si>
  <si>
    <t xml:space="preserve">a) Add adjacent PS , PSsum / 30 = 2nd factor or ('2nd factor' * 30) = (PSleft + PSright)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</si>
</sst>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Black"/>
      <family val="2"/>
    </font>
    <font>
      <sz val="12"/>
      <color theme="0"/>
      <name val="Arial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indent="1"/>
    </xf>
    <xf numFmtId="1" fontId="0" fillId="3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ill="1" applyBorder="1" applyAlignment="1">
      <alignment horizontal="left" indent="1"/>
    </xf>
    <xf numFmtId="1" fontId="0" fillId="5" borderId="6" xfId="0" applyNumberFormat="1" applyFill="1" applyBorder="1" applyAlignment="1">
      <alignment horizontal="center"/>
    </xf>
    <xf numFmtId="0" fontId="0" fillId="6" borderId="5" xfId="0" applyFill="1" applyBorder="1" applyAlignment="1">
      <alignment horizontal="left" indent="1"/>
    </xf>
    <xf numFmtId="1" fontId="0" fillId="7" borderId="6" xfId="0" applyNumberFormat="1" applyFill="1" applyBorder="1" applyAlignment="1">
      <alignment horizontal="center"/>
    </xf>
    <xf numFmtId="0" fontId="0" fillId="8" borderId="5" xfId="0" applyFill="1" applyBorder="1" applyAlignment="1">
      <alignment horizontal="left" indent="1"/>
    </xf>
    <xf numFmtId="1" fontId="0" fillId="9" borderId="6" xfId="0" applyNumberFormat="1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1" fontId="0" fillId="12" borderId="6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indent="1"/>
    </xf>
    <xf numFmtId="0" fontId="0" fillId="8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2" xfId="0" applyFill="1" applyBorder="1" applyAlignment="1">
      <alignment horizontal="left" indent="1"/>
    </xf>
    <xf numFmtId="0" fontId="0" fillId="6" borderId="4" xfId="0" applyFill="1" applyBorder="1" applyAlignment="1">
      <alignment horizontal="left" indent="1"/>
    </xf>
    <xf numFmtId="1" fontId="0" fillId="3" borderId="15" xfId="0" applyNumberFormat="1" applyFill="1" applyBorder="1" applyAlignment="1">
      <alignment horizontal="center"/>
    </xf>
    <xf numFmtId="0" fontId="0" fillId="8" borderId="0" xfId="0" applyFill="1" applyAlignment="1">
      <alignment horizontal="left" indent="1"/>
    </xf>
    <xf numFmtId="1" fontId="0" fillId="5" borderId="16" xfId="0" applyNumberForma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1" fontId="0" fillId="7" borderId="16" xfId="0" applyNumberFormat="1" applyFill="1" applyBorder="1" applyAlignment="1">
      <alignment horizontal="center"/>
    </xf>
    <xf numFmtId="0" fontId="0" fillId="4" borderId="0" xfId="0" applyFill="1" applyAlignment="1">
      <alignment horizontal="left" indent="1"/>
    </xf>
    <xf numFmtId="1" fontId="0" fillId="9" borderId="16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0" fontId="0" fillId="6" borderId="0" xfId="0" applyFill="1" applyAlignment="1">
      <alignment horizontal="left" indent="1"/>
    </xf>
    <xf numFmtId="0" fontId="0" fillId="8" borderId="1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2" xfId="0" applyFill="1" applyBorder="1" applyAlignment="1">
      <alignment horizontal="left" indent="1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14" xfId="0" quotePrefix="1" applyBorder="1"/>
    <xf numFmtId="0" fontId="0" fillId="14" borderId="12" xfId="0" quotePrefix="1" applyFill="1" applyBorder="1"/>
    <xf numFmtId="0" fontId="0" fillId="12" borderId="14" xfId="0" applyFill="1" applyBorder="1"/>
    <xf numFmtId="0" fontId="0" fillId="0" borderId="12" xfId="0" quotePrefix="1" applyBorder="1"/>
    <xf numFmtId="0" fontId="1" fillId="15" borderId="17" xfId="0" quotePrefix="1" applyFont="1" applyFill="1" applyBorder="1"/>
    <xf numFmtId="0" fontId="0" fillId="0" borderId="7" xfId="0" quotePrefix="1" applyBorder="1"/>
    <xf numFmtId="0" fontId="0" fillId="14" borderId="5" xfId="0" quotePrefix="1" applyFill="1" applyBorder="1"/>
    <xf numFmtId="0" fontId="0" fillId="12" borderId="7" xfId="0" applyFill="1" applyBorder="1"/>
    <xf numFmtId="0" fontId="0" fillId="0" borderId="5" xfId="0" quotePrefix="1" applyBorder="1"/>
    <xf numFmtId="0" fontId="0" fillId="15" borderId="18" xfId="0" quotePrefix="1" applyFill="1" applyBorder="1"/>
    <xf numFmtId="0" fontId="0" fillId="14" borderId="5" xfId="0" applyFill="1" applyBorder="1"/>
    <xf numFmtId="0" fontId="0" fillId="15" borderId="18" xfId="0" applyFill="1" applyBorder="1"/>
    <xf numFmtId="0" fontId="0" fillId="13" borderId="7" xfId="0" applyFill="1" applyBorder="1"/>
    <xf numFmtId="0" fontId="0" fillId="2" borderId="5" xfId="0" applyFill="1" applyBorder="1"/>
    <xf numFmtId="0" fontId="0" fillId="4" borderId="5" xfId="0" applyFill="1" applyBorder="1"/>
    <xf numFmtId="0" fontId="0" fillId="0" borderId="11" xfId="0" quotePrefix="1" applyBorder="1"/>
    <xf numFmtId="0" fontId="0" fillId="4" borderId="2" xfId="0" applyFill="1" applyBorder="1"/>
    <xf numFmtId="0" fontId="0" fillId="2" borderId="2" xfId="0" applyFill="1" applyBorder="1"/>
    <xf numFmtId="0" fontId="1" fillId="15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713105</xdr:colOff>
      <xdr:row>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C64551-28A0-405E-ACE5-3F8164A1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713105</xdr:colOff>
      <xdr:row>16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EE6073-0C88-4BC8-81B3-85B164D3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713105</xdr:colOff>
      <xdr:row>16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B78C3-8B15-452B-BFD7-82DC55442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713373</xdr:colOff>
      <xdr:row>8</xdr:row>
      <xdr:rowOff>45847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3F41F0-EA3C-47BD-BE00-508BF1AE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7244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713373</xdr:colOff>
      <xdr:row>24</xdr:row>
      <xdr:rowOff>45847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9858B7-0FBF-4389-B7A1-EF0B3CE5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713373</xdr:colOff>
      <xdr:row>24</xdr:row>
      <xdr:rowOff>45847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5F79F2-C3DA-4B24-BD9F-A871E2345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713105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6781F2-93B0-4D60-BA2C-BBD02BD25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713105</xdr:colOff>
      <xdr:row>32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BB7C11-7C16-4EDB-BB70-C39E76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713105</xdr:colOff>
      <xdr:row>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EBE01-A669-4EC6-AE77-31289CFE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713105</xdr:colOff>
      <xdr:row>16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4A7ED2-D26A-41F1-8F60-05203F50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713105</xdr:colOff>
      <xdr:row>16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1ECA0E-ABB2-4FF6-949E-D855CA663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713373</xdr:colOff>
      <xdr:row>8</xdr:row>
      <xdr:rowOff>45847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6E7224-A85B-4F3B-B5D9-BB980044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7244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713373</xdr:colOff>
      <xdr:row>24</xdr:row>
      <xdr:rowOff>45847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6A54C3-45D5-4CDB-B35C-AF9E7F09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713373</xdr:colOff>
      <xdr:row>24</xdr:row>
      <xdr:rowOff>45847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84A6E6-ABB3-4469-BB82-7B3928EAE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713105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35646C-E3EE-4459-9510-80B5ED3F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713105</xdr:colOff>
      <xdr:row>32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41AAEF-B9D3-46C6-9432-28B99BC8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868680</xdr:colOff>
      <xdr:row>2</xdr:row>
      <xdr:rowOff>139967</xdr:rowOff>
    </xdr:from>
    <xdr:to>
      <xdr:col>6</xdr:col>
      <xdr:colOff>251460</xdr:colOff>
      <xdr:row>3</xdr:row>
      <xdr:rowOff>101867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A98776E-722A-43BD-B667-70181277A2EE}"/>
            </a:ext>
          </a:extLst>
        </xdr:cNvPr>
        <xdr:cNvSpPr/>
      </xdr:nvSpPr>
      <xdr:spPr>
        <a:xfrm>
          <a:off x="5440680" y="605188"/>
          <a:ext cx="297180" cy="194511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906780</xdr:colOff>
      <xdr:row>12</xdr:row>
      <xdr:rowOff>36897</xdr:rowOff>
    </xdr:from>
    <xdr:to>
      <xdr:col>6</xdr:col>
      <xdr:colOff>289560</xdr:colOff>
      <xdr:row>12</xdr:row>
      <xdr:rowOff>231407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12FA64D-D2E7-4E8D-B87F-E31D7784B3A2}"/>
            </a:ext>
          </a:extLst>
        </xdr:cNvPr>
        <xdr:cNvSpPr/>
      </xdr:nvSpPr>
      <xdr:spPr>
        <a:xfrm>
          <a:off x="5478780" y="2828223"/>
          <a:ext cx="297180" cy="19451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</xdr:col>
      <xdr:colOff>896471</xdr:colOff>
      <xdr:row>21</xdr:row>
      <xdr:rowOff>158062</xdr:rowOff>
    </xdr:from>
    <xdr:to>
      <xdr:col>6</xdr:col>
      <xdr:colOff>279251</xdr:colOff>
      <xdr:row>22</xdr:row>
      <xdr:rowOff>123099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B66FDC3-574A-4AC6-9F59-80E18A506700}"/>
            </a:ext>
          </a:extLst>
        </xdr:cNvPr>
        <xdr:cNvSpPr/>
      </xdr:nvSpPr>
      <xdr:spPr>
        <a:xfrm>
          <a:off x="5468471" y="5042883"/>
          <a:ext cx="297180" cy="197648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874295</xdr:colOff>
      <xdr:row>31</xdr:row>
      <xdr:rowOff>32084</xdr:rowOff>
    </xdr:from>
    <xdr:to>
      <xdr:col>6</xdr:col>
      <xdr:colOff>257075</xdr:colOff>
      <xdr:row>31</xdr:row>
      <xdr:rowOff>229732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3643E31-4AC3-4E91-9443-DBE01D4CDA91}"/>
            </a:ext>
          </a:extLst>
        </xdr:cNvPr>
        <xdr:cNvSpPr/>
      </xdr:nvSpPr>
      <xdr:spPr>
        <a:xfrm>
          <a:off x="5446295" y="7243010"/>
          <a:ext cx="297180" cy="197648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43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713105</xdr:colOff>
      <xdr:row>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E8BDF-6274-411E-85E0-E5084F527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713105</xdr:colOff>
      <xdr:row>16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003C5-DD22-4C23-9318-8C43FE36A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713105</xdr:colOff>
      <xdr:row>16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4D1405-96C9-4912-ACF6-17925B0E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713373</xdr:colOff>
      <xdr:row>8</xdr:row>
      <xdr:rowOff>45847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03EC8C-D87E-4742-9DA7-2304ED39A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7244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713373</xdr:colOff>
      <xdr:row>24</xdr:row>
      <xdr:rowOff>45847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408F38-ECBD-4AC4-BFF6-A575EDE94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713373</xdr:colOff>
      <xdr:row>24</xdr:row>
      <xdr:rowOff>45847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0921F-D8BB-48B0-BA02-95FDF55B5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713105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19EC6E-1F53-400D-B753-AE7E6630E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713105</xdr:colOff>
      <xdr:row>32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6215A8-120F-4AFA-8DF6-32112C5FF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891540</xdr:colOff>
      <xdr:row>26</xdr:row>
      <xdr:rowOff>147587</xdr:rowOff>
    </xdr:from>
    <xdr:to>
      <xdr:col>6</xdr:col>
      <xdr:colOff>274320</xdr:colOff>
      <xdr:row>27</xdr:row>
      <xdr:rowOff>109487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F12CB6A-66AF-45B5-B60E-1069FFE240C3}"/>
            </a:ext>
          </a:extLst>
        </xdr:cNvPr>
        <xdr:cNvSpPr/>
      </xdr:nvSpPr>
      <xdr:spPr>
        <a:xfrm>
          <a:off x="5463540" y="6289307"/>
          <a:ext cx="297180" cy="19812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815340</xdr:colOff>
      <xdr:row>4</xdr:row>
      <xdr:rowOff>36897</xdr:rowOff>
    </xdr:from>
    <xdr:to>
      <xdr:col>6</xdr:col>
      <xdr:colOff>198120</xdr:colOff>
      <xdr:row>4</xdr:row>
      <xdr:rowOff>231407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22EEE08-BC2E-487C-B3E5-42E03C569E79}"/>
            </a:ext>
          </a:extLst>
        </xdr:cNvPr>
        <xdr:cNvSpPr/>
      </xdr:nvSpPr>
      <xdr:spPr>
        <a:xfrm>
          <a:off x="5387340" y="981777"/>
          <a:ext cx="297180" cy="19451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</xdr:col>
      <xdr:colOff>827891</xdr:colOff>
      <xdr:row>13</xdr:row>
      <xdr:rowOff>165682</xdr:rowOff>
    </xdr:from>
    <xdr:to>
      <xdr:col>6</xdr:col>
      <xdr:colOff>210671</xdr:colOff>
      <xdr:row>14</xdr:row>
      <xdr:rowOff>130719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2027AFC-7022-4968-9481-EFB9B46F16DC}"/>
            </a:ext>
          </a:extLst>
        </xdr:cNvPr>
        <xdr:cNvSpPr/>
      </xdr:nvSpPr>
      <xdr:spPr>
        <a:xfrm>
          <a:off x="5399891" y="3236542"/>
          <a:ext cx="297180" cy="201257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866675</xdr:colOff>
      <xdr:row>23</xdr:row>
      <xdr:rowOff>16844</xdr:rowOff>
    </xdr:from>
    <xdr:to>
      <xdr:col>6</xdr:col>
      <xdr:colOff>249455</xdr:colOff>
      <xdr:row>23</xdr:row>
      <xdr:rowOff>214492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82D30FB-F44C-42C0-BF50-1EEC81D38DD0}"/>
            </a:ext>
          </a:extLst>
        </xdr:cNvPr>
        <xdr:cNvSpPr/>
      </xdr:nvSpPr>
      <xdr:spPr>
        <a:xfrm>
          <a:off x="5438675" y="5449904"/>
          <a:ext cx="297180" cy="197648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43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713105</xdr:colOff>
      <xdr:row>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C59C2D-DC7E-4773-9907-29FF1A40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713105</xdr:colOff>
      <xdr:row>16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591F4F-5920-438E-8611-6029AC7E7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713105</xdr:colOff>
      <xdr:row>16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EF4F54-FF25-43A7-9EE7-92FC3B95C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713373</xdr:colOff>
      <xdr:row>8</xdr:row>
      <xdr:rowOff>45847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7D3976-6E9F-4F42-AFF6-E8DC46A53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7244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713373</xdr:colOff>
      <xdr:row>24</xdr:row>
      <xdr:rowOff>45847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CC5E86-9A46-422E-B309-A97607324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713373</xdr:colOff>
      <xdr:row>24</xdr:row>
      <xdr:rowOff>45847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1CA08E-073D-495F-9962-70528861F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713105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607928-5400-4951-8868-9DF86346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713105</xdr:colOff>
      <xdr:row>32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0DF96D-66FD-4C36-8549-77F32136A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853440</xdr:colOff>
      <xdr:row>18</xdr:row>
      <xdr:rowOff>147587</xdr:rowOff>
    </xdr:from>
    <xdr:to>
      <xdr:col>6</xdr:col>
      <xdr:colOff>236220</xdr:colOff>
      <xdr:row>19</xdr:row>
      <xdr:rowOff>109487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0B95A8B-4423-441E-B52E-8430633B6EC7}"/>
            </a:ext>
          </a:extLst>
        </xdr:cNvPr>
        <xdr:cNvSpPr/>
      </xdr:nvSpPr>
      <xdr:spPr>
        <a:xfrm>
          <a:off x="5425440" y="4399547"/>
          <a:ext cx="297180" cy="19812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861060</xdr:colOff>
      <xdr:row>28</xdr:row>
      <xdr:rowOff>74997</xdr:rowOff>
    </xdr:from>
    <xdr:to>
      <xdr:col>6</xdr:col>
      <xdr:colOff>243840</xdr:colOff>
      <xdr:row>29</xdr:row>
      <xdr:rowOff>33287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E1C79A8-8C1F-413E-9395-E47AF5ABB9A3}"/>
            </a:ext>
          </a:extLst>
        </xdr:cNvPr>
        <xdr:cNvSpPr/>
      </xdr:nvSpPr>
      <xdr:spPr>
        <a:xfrm>
          <a:off x="5433060" y="6689157"/>
          <a:ext cx="297180" cy="19451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</xdr:col>
      <xdr:colOff>812651</xdr:colOff>
      <xdr:row>5</xdr:row>
      <xdr:rowOff>173302</xdr:rowOff>
    </xdr:from>
    <xdr:to>
      <xdr:col>6</xdr:col>
      <xdr:colOff>195431</xdr:colOff>
      <xdr:row>6</xdr:row>
      <xdr:rowOff>138339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177A68C-3441-4254-A986-ECEB221391B3}"/>
            </a:ext>
          </a:extLst>
        </xdr:cNvPr>
        <xdr:cNvSpPr/>
      </xdr:nvSpPr>
      <xdr:spPr>
        <a:xfrm>
          <a:off x="5384651" y="1354402"/>
          <a:ext cx="297180" cy="201257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813335</xdr:colOff>
      <xdr:row>15</xdr:row>
      <xdr:rowOff>62564</xdr:rowOff>
    </xdr:from>
    <xdr:to>
      <xdr:col>6</xdr:col>
      <xdr:colOff>196115</xdr:colOff>
      <xdr:row>16</xdr:row>
      <xdr:rowOff>23992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7FD5350-8D5C-4824-A668-6169279F03FE}"/>
            </a:ext>
          </a:extLst>
        </xdr:cNvPr>
        <xdr:cNvSpPr/>
      </xdr:nvSpPr>
      <xdr:spPr>
        <a:xfrm>
          <a:off x="5385335" y="3605864"/>
          <a:ext cx="297180" cy="197648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43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713105</xdr:colOff>
      <xdr:row>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EEF47-69B7-42B1-B0E1-4D91F9FA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713105</xdr:colOff>
      <xdr:row>16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6D009-DD0D-4D5B-BA42-BE20EE7A7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713105</xdr:colOff>
      <xdr:row>16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184722-F3AF-4600-A11B-6FDC0BC4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713373</xdr:colOff>
      <xdr:row>8</xdr:row>
      <xdr:rowOff>45847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969510-875C-4038-98ED-C9935B312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7244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713373</xdr:colOff>
      <xdr:row>24</xdr:row>
      <xdr:rowOff>45847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B0CC65-F495-4348-9DC0-40E5D8D99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713373</xdr:colOff>
      <xdr:row>24</xdr:row>
      <xdr:rowOff>45847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1AD0E4-6B4C-4C66-92CA-43FE3E037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4251960"/>
          <a:ext cx="1627773" cy="14631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713105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D6A334-462F-4A60-8EA5-0CBE61F7B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713105</xdr:colOff>
      <xdr:row>32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5681AA-625C-4522-A95C-07096873D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141720"/>
          <a:ext cx="1627505" cy="1463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838200</xdr:colOff>
      <xdr:row>10</xdr:row>
      <xdr:rowOff>178067</xdr:rowOff>
    </xdr:from>
    <xdr:to>
      <xdr:col>6</xdr:col>
      <xdr:colOff>220980</xdr:colOff>
      <xdr:row>11</xdr:row>
      <xdr:rowOff>139967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8E1A1EF-630C-46A9-AB06-0C0CA05BAC2F}"/>
            </a:ext>
          </a:extLst>
        </xdr:cNvPr>
        <xdr:cNvSpPr/>
      </xdr:nvSpPr>
      <xdr:spPr>
        <a:xfrm>
          <a:off x="5410200" y="2540267"/>
          <a:ext cx="297180" cy="19812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838200</xdr:colOff>
      <xdr:row>20</xdr:row>
      <xdr:rowOff>97857</xdr:rowOff>
    </xdr:from>
    <xdr:to>
      <xdr:col>6</xdr:col>
      <xdr:colOff>220980</xdr:colOff>
      <xdr:row>21</xdr:row>
      <xdr:rowOff>56147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D370013-80C6-45F1-B4F0-292097E974E1}"/>
            </a:ext>
          </a:extLst>
        </xdr:cNvPr>
        <xdr:cNvSpPr/>
      </xdr:nvSpPr>
      <xdr:spPr>
        <a:xfrm>
          <a:off x="5410200" y="4822257"/>
          <a:ext cx="297180" cy="19451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</xdr:col>
      <xdr:colOff>850751</xdr:colOff>
      <xdr:row>29</xdr:row>
      <xdr:rowOff>180922</xdr:rowOff>
    </xdr:from>
    <xdr:to>
      <xdr:col>6</xdr:col>
      <xdr:colOff>233531</xdr:colOff>
      <xdr:row>30</xdr:row>
      <xdr:rowOff>145959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74B5954-74F2-47F8-BC7F-2E69F643DA3F}"/>
            </a:ext>
          </a:extLst>
        </xdr:cNvPr>
        <xdr:cNvSpPr/>
      </xdr:nvSpPr>
      <xdr:spPr>
        <a:xfrm>
          <a:off x="5422751" y="7031302"/>
          <a:ext cx="297180" cy="201257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828575</xdr:colOff>
      <xdr:row>7</xdr:row>
      <xdr:rowOff>39704</xdr:rowOff>
    </xdr:from>
    <xdr:to>
      <xdr:col>6</xdr:col>
      <xdr:colOff>211355</xdr:colOff>
      <xdr:row>8</xdr:row>
      <xdr:rowOff>1132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33C4829-2F45-438E-ADC4-83E6FA382FF5}"/>
            </a:ext>
          </a:extLst>
        </xdr:cNvPr>
        <xdr:cNvSpPr/>
      </xdr:nvSpPr>
      <xdr:spPr>
        <a:xfrm>
          <a:off x="5400575" y="1693244"/>
          <a:ext cx="297180" cy="197648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43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876299</xdr:colOff>
      <xdr:row>2</xdr:row>
      <xdr:rowOff>15241</xdr:rowOff>
    </xdr:from>
    <xdr:to>
      <xdr:col>2</xdr:col>
      <xdr:colOff>891539</xdr:colOff>
      <xdr:row>9</xdr:row>
      <xdr:rowOff>5694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ED9AE-CEF0-4BDF-AB74-9005740F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960121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899159</xdr:colOff>
      <xdr:row>10</xdr:row>
      <xdr:rowOff>0</xdr:rowOff>
    </xdr:from>
    <xdr:to>
      <xdr:col>2</xdr:col>
      <xdr:colOff>914399</xdr:colOff>
      <xdr:row>16</xdr:row>
      <xdr:rowOff>226673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43E17-074C-4F57-86C6-77CD6BB10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59" y="283464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914399</xdr:colOff>
      <xdr:row>10</xdr:row>
      <xdr:rowOff>0</xdr:rowOff>
    </xdr:from>
    <xdr:to>
      <xdr:col>5</xdr:col>
      <xdr:colOff>914399</xdr:colOff>
      <xdr:row>16</xdr:row>
      <xdr:rowOff>226673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125971-6334-4352-8556-8FEB1ADE8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59" y="283464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15239</xdr:colOff>
      <xdr:row>2</xdr:row>
      <xdr:rowOff>15240</xdr:rowOff>
    </xdr:from>
    <xdr:to>
      <xdr:col>6</xdr:col>
      <xdr:colOff>15239</xdr:colOff>
      <xdr:row>9</xdr:row>
      <xdr:rowOff>5565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0A5833-E263-464E-A581-F2B461AD3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599" y="96012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0</xdr:col>
      <xdr:colOff>899159</xdr:colOff>
      <xdr:row>18</xdr:row>
      <xdr:rowOff>0</xdr:rowOff>
    </xdr:from>
    <xdr:to>
      <xdr:col>2</xdr:col>
      <xdr:colOff>914399</xdr:colOff>
      <xdr:row>24</xdr:row>
      <xdr:rowOff>226545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3EC135-5DB3-4136-8DD3-66EBF7BDD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9159" y="472440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3</xdr:col>
      <xdr:colOff>914399</xdr:colOff>
      <xdr:row>18</xdr:row>
      <xdr:rowOff>0</xdr:rowOff>
    </xdr:from>
    <xdr:to>
      <xdr:col>5</xdr:col>
      <xdr:colOff>914399</xdr:colOff>
      <xdr:row>24</xdr:row>
      <xdr:rowOff>226545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E30C73-21AC-4FAC-AEBA-B87F5BFA0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2359" y="472440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3</xdr:col>
      <xdr:colOff>914399</xdr:colOff>
      <xdr:row>26</xdr:row>
      <xdr:rowOff>0</xdr:rowOff>
    </xdr:from>
    <xdr:to>
      <xdr:col>5</xdr:col>
      <xdr:colOff>914399</xdr:colOff>
      <xdr:row>32</xdr:row>
      <xdr:rowOff>226673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5AA654-5743-42A5-B0A5-DB60277D8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59" y="661416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899159</xdr:colOff>
      <xdr:row>26</xdr:row>
      <xdr:rowOff>0</xdr:rowOff>
    </xdr:from>
    <xdr:to>
      <xdr:col>2</xdr:col>
      <xdr:colOff>914399</xdr:colOff>
      <xdr:row>32</xdr:row>
      <xdr:rowOff>226673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341C97-CB88-4D22-819C-37925BE38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59" y="661416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15240</xdr:colOff>
      <xdr:row>2</xdr:row>
      <xdr:rowOff>220980</xdr:rowOff>
    </xdr:from>
    <xdr:to>
      <xdr:col>4</xdr:col>
      <xdr:colOff>7620</xdr:colOff>
      <xdr:row>3</xdr:row>
      <xdr:rowOff>175260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1AE3B76F-22AA-4221-A2F4-5BAFFD6121C3}"/>
            </a:ext>
          </a:extLst>
        </xdr:cNvPr>
        <xdr:cNvGrpSpPr/>
      </xdr:nvGrpSpPr>
      <xdr:grpSpPr>
        <a:xfrm>
          <a:off x="2743200" y="1165860"/>
          <a:ext cx="906780" cy="190500"/>
          <a:chOff x="2743200" y="1165860"/>
          <a:chExt cx="906780" cy="190500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274ABD5E-1DB1-4A26-B1A7-C6D60D2FAC60}"/>
              </a:ext>
            </a:extLst>
          </xdr:cNvPr>
          <xdr:cNvCxnSpPr/>
        </xdr:nvCxnSpPr>
        <xdr:spPr>
          <a:xfrm>
            <a:off x="2743200" y="1173480"/>
            <a:ext cx="891540" cy="16764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71155537-1E69-4A74-B1AC-378B44EB7A85}"/>
              </a:ext>
            </a:extLst>
          </xdr:cNvPr>
          <xdr:cNvCxnSpPr/>
        </xdr:nvCxnSpPr>
        <xdr:spPr>
          <a:xfrm flipV="1">
            <a:off x="2758440" y="1165860"/>
            <a:ext cx="891540" cy="19050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</xdr:row>
      <xdr:rowOff>190500</xdr:rowOff>
    </xdr:from>
    <xdr:to>
      <xdr:col>3</xdr:col>
      <xdr:colOff>906780</xdr:colOff>
      <xdr:row>5</xdr:row>
      <xdr:rowOff>144780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F1339EF3-A666-4256-B891-4DCBC52801E5}"/>
            </a:ext>
          </a:extLst>
        </xdr:cNvPr>
        <xdr:cNvGrpSpPr/>
      </xdr:nvGrpSpPr>
      <xdr:grpSpPr>
        <a:xfrm>
          <a:off x="2727960" y="1607820"/>
          <a:ext cx="906780" cy="190500"/>
          <a:chOff x="2743200" y="1165860"/>
          <a:chExt cx="906780" cy="190500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20FD867F-2250-40D5-AD77-941E164FB49D}"/>
              </a:ext>
            </a:extLst>
          </xdr:cNvPr>
          <xdr:cNvCxnSpPr/>
        </xdr:nvCxnSpPr>
        <xdr:spPr>
          <a:xfrm>
            <a:off x="2743200" y="1173480"/>
            <a:ext cx="891540" cy="16764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4A7288E2-EEC0-49BA-9611-ACF83ADC3B21}"/>
              </a:ext>
            </a:extLst>
          </xdr:cNvPr>
          <xdr:cNvCxnSpPr/>
        </xdr:nvCxnSpPr>
        <xdr:spPr>
          <a:xfrm flipV="1">
            <a:off x="2758440" y="1165860"/>
            <a:ext cx="891540" cy="19050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</xdr:colOff>
      <xdr:row>6</xdr:row>
      <xdr:rowOff>68580</xdr:rowOff>
    </xdr:from>
    <xdr:to>
      <xdr:col>4</xdr:col>
      <xdr:colOff>7620</xdr:colOff>
      <xdr:row>7</xdr:row>
      <xdr:rowOff>22860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F33E01D-2CED-43F6-A448-BC8A42E3F411}"/>
            </a:ext>
          </a:extLst>
        </xdr:cNvPr>
        <xdr:cNvGrpSpPr/>
      </xdr:nvGrpSpPr>
      <xdr:grpSpPr>
        <a:xfrm>
          <a:off x="2743200" y="1958340"/>
          <a:ext cx="906780" cy="190500"/>
          <a:chOff x="2743200" y="1165860"/>
          <a:chExt cx="906780" cy="190500"/>
        </a:xfrm>
      </xdr:grpSpPr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E4FA425B-B348-49B7-A633-4863987ADCBF}"/>
              </a:ext>
            </a:extLst>
          </xdr:cNvPr>
          <xdr:cNvCxnSpPr/>
        </xdr:nvCxnSpPr>
        <xdr:spPr>
          <a:xfrm>
            <a:off x="2743200" y="1173480"/>
            <a:ext cx="891540" cy="16764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7A65D4DE-C316-4B71-8535-884C5E9CC15A}"/>
              </a:ext>
            </a:extLst>
          </xdr:cNvPr>
          <xdr:cNvCxnSpPr/>
        </xdr:nvCxnSpPr>
        <xdr:spPr>
          <a:xfrm flipV="1">
            <a:off x="2758440" y="1165860"/>
            <a:ext cx="891540" cy="19050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906780</xdr:colOff>
      <xdr:row>8</xdr:row>
      <xdr:rowOff>190500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61040962-2FBB-495D-973E-7DC98142EBFF}"/>
            </a:ext>
          </a:extLst>
        </xdr:cNvPr>
        <xdr:cNvGrpSpPr/>
      </xdr:nvGrpSpPr>
      <xdr:grpSpPr>
        <a:xfrm>
          <a:off x="2727960" y="2362200"/>
          <a:ext cx="906780" cy="190500"/>
          <a:chOff x="2743200" y="1165860"/>
          <a:chExt cx="906780" cy="190500"/>
        </a:xfrm>
      </xdr:grpSpPr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34E3B261-DA42-43CC-9BAD-1D76D53C2876}"/>
              </a:ext>
            </a:extLst>
          </xdr:cNvPr>
          <xdr:cNvCxnSpPr/>
        </xdr:nvCxnSpPr>
        <xdr:spPr>
          <a:xfrm>
            <a:off x="2743200" y="1173480"/>
            <a:ext cx="891540" cy="16764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4D5736C0-3F75-4920-83A0-0A0105A24D49}"/>
              </a:ext>
            </a:extLst>
          </xdr:cNvPr>
          <xdr:cNvCxnSpPr/>
        </xdr:nvCxnSpPr>
        <xdr:spPr>
          <a:xfrm flipV="1">
            <a:off x="2758440" y="1165860"/>
            <a:ext cx="891540" cy="19050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876299</xdr:colOff>
      <xdr:row>2</xdr:row>
      <xdr:rowOff>15241</xdr:rowOff>
    </xdr:from>
    <xdr:to>
      <xdr:col>2</xdr:col>
      <xdr:colOff>891539</xdr:colOff>
      <xdr:row>9</xdr:row>
      <xdr:rowOff>5694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E9C210-B27D-4D37-A3D9-42110D85A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960121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899159</xdr:colOff>
      <xdr:row>10</xdr:row>
      <xdr:rowOff>0</xdr:rowOff>
    </xdr:from>
    <xdr:to>
      <xdr:col>2</xdr:col>
      <xdr:colOff>914399</xdr:colOff>
      <xdr:row>16</xdr:row>
      <xdr:rowOff>226673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1D27D-E8C2-4261-B15B-672D4C273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59" y="283464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914399</xdr:colOff>
      <xdr:row>10</xdr:row>
      <xdr:rowOff>0</xdr:rowOff>
    </xdr:from>
    <xdr:to>
      <xdr:col>5</xdr:col>
      <xdr:colOff>914399</xdr:colOff>
      <xdr:row>16</xdr:row>
      <xdr:rowOff>226673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CEA4EC-ECF0-473C-A9D3-B5BE6509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59" y="283464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15239</xdr:colOff>
      <xdr:row>2</xdr:row>
      <xdr:rowOff>15240</xdr:rowOff>
    </xdr:from>
    <xdr:to>
      <xdr:col>6</xdr:col>
      <xdr:colOff>15239</xdr:colOff>
      <xdr:row>9</xdr:row>
      <xdr:rowOff>5565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42F5C7-CC9A-470A-8044-4310BE08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599" y="96012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0</xdr:col>
      <xdr:colOff>899159</xdr:colOff>
      <xdr:row>18</xdr:row>
      <xdr:rowOff>0</xdr:rowOff>
    </xdr:from>
    <xdr:to>
      <xdr:col>2</xdr:col>
      <xdr:colOff>914399</xdr:colOff>
      <xdr:row>24</xdr:row>
      <xdr:rowOff>226545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646B0C-50B2-4BBA-9960-17708EF0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9159" y="472440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3</xdr:col>
      <xdr:colOff>914399</xdr:colOff>
      <xdr:row>18</xdr:row>
      <xdr:rowOff>0</xdr:rowOff>
    </xdr:from>
    <xdr:to>
      <xdr:col>5</xdr:col>
      <xdr:colOff>914399</xdr:colOff>
      <xdr:row>24</xdr:row>
      <xdr:rowOff>226545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1E3F9F-CA03-4FEA-8314-8AB72827B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2359" y="4724400"/>
          <a:ext cx="1828800" cy="1643865"/>
        </a:xfrm>
        <a:prstGeom prst="rect">
          <a:avLst/>
        </a:prstGeom>
      </xdr:spPr>
    </xdr:pic>
    <xdr:clientData/>
  </xdr:twoCellAnchor>
  <xdr:twoCellAnchor editAs="oneCell">
    <xdr:from>
      <xdr:col>3</xdr:col>
      <xdr:colOff>914399</xdr:colOff>
      <xdr:row>26</xdr:row>
      <xdr:rowOff>0</xdr:rowOff>
    </xdr:from>
    <xdr:to>
      <xdr:col>5</xdr:col>
      <xdr:colOff>914399</xdr:colOff>
      <xdr:row>32</xdr:row>
      <xdr:rowOff>226673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BD3960-A943-4175-BDB7-7465E87D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59" y="661416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899159</xdr:colOff>
      <xdr:row>26</xdr:row>
      <xdr:rowOff>0</xdr:rowOff>
    </xdr:from>
    <xdr:to>
      <xdr:col>2</xdr:col>
      <xdr:colOff>914399</xdr:colOff>
      <xdr:row>32</xdr:row>
      <xdr:rowOff>226673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4230CD-4A89-43E9-8FAB-21E9F1478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59" y="6614160"/>
          <a:ext cx="1828800" cy="164399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15240</xdr:colOff>
      <xdr:row>2</xdr:row>
      <xdr:rowOff>228600</xdr:rowOff>
    </xdr:from>
    <xdr:to>
      <xdr:col>3</xdr:col>
      <xdr:colOff>845820</xdr:colOff>
      <xdr:row>32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DE1FB1-D5D6-43A2-B483-802C470CF167}"/>
            </a:ext>
          </a:extLst>
        </xdr:cNvPr>
        <xdr:cNvCxnSpPr/>
      </xdr:nvCxnSpPr>
      <xdr:spPr>
        <a:xfrm>
          <a:off x="2743200" y="1173480"/>
          <a:ext cx="830580" cy="696468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</xdr:row>
      <xdr:rowOff>220980</xdr:rowOff>
    </xdr:from>
    <xdr:to>
      <xdr:col>4</xdr:col>
      <xdr:colOff>7620</xdr:colOff>
      <xdr:row>32</xdr:row>
      <xdr:rowOff>68580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61BBB51-2B93-48E4-9901-743427C7FA9D}"/>
            </a:ext>
          </a:extLst>
        </xdr:cNvPr>
        <xdr:cNvCxnSpPr/>
      </xdr:nvCxnSpPr>
      <xdr:spPr>
        <a:xfrm flipV="1">
          <a:off x="2758440" y="1165860"/>
          <a:ext cx="891540" cy="693420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3</xdr:row>
      <xdr:rowOff>22860</xdr:rowOff>
    </xdr:from>
    <xdr:to>
      <xdr:col>3</xdr:col>
      <xdr:colOff>337779</xdr:colOff>
      <xdr:row>11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52A13-2902-49F5-BE6A-C514F3F3B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79" y="96774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22859</xdr:colOff>
      <xdr:row>13</xdr:row>
      <xdr:rowOff>7620</xdr:rowOff>
    </xdr:from>
    <xdr:to>
      <xdr:col>3</xdr:col>
      <xdr:colOff>330159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E42757-6F4C-4D27-BD2F-25047C04E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59" y="402336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15240</xdr:colOff>
      <xdr:row>2</xdr:row>
      <xdr:rowOff>228600</xdr:rowOff>
    </xdr:from>
    <xdr:to>
      <xdr:col>13</xdr:col>
      <xdr:colOff>322541</xdr:colOff>
      <xdr:row>11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2F411-8C37-4A1A-B00C-BF3C08C52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3640" y="937260"/>
          <a:ext cx="2136101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30480</xdr:colOff>
      <xdr:row>12</xdr:row>
      <xdr:rowOff>236219</xdr:rowOff>
    </xdr:from>
    <xdr:to>
      <xdr:col>13</xdr:col>
      <xdr:colOff>337947</xdr:colOff>
      <xdr:row>21</xdr:row>
      <xdr:rowOff>30479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6A8D6-057D-4511-A668-E73260EB0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8880" y="401573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3</xdr:row>
      <xdr:rowOff>22859</xdr:rowOff>
    </xdr:from>
    <xdr:to>
      <xdr:col>6</xdr:col>
      <xdr:colOff>307467</xdr:colOff>
      <xdr:row>11</xdr:row>
      <xdr:rowOff>53339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6289B6-47F2-4B08-BA0D-22D046D4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7120" y="96773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12</xdr:row>
      <xdr:rowOff>220979</xdr:rowOff>
    </xdr:from>
    <xdr:to>
      <xdr:col>10</xdr:col>
      <xdr:colOff>337947</xdr:colOff>
      <xdr:row>21</xdr:row>
      <xdr:rowOff>15239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3BD0D9-B956-45CF-B000-C20328C73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45680" y="400049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3</xdr:col>
      <xdr:colOff>891539</xdr:colOff>
      <xdr:row>13</xdr:row>
      <xdr:rowOff>15240</xdr:rowOff>
    </xdr:from>
    <xdr:to>
      <xdr:col>6</xdr:col>
      <xdr:colOff>307299</xdr:colOff>
      <xdr:row>21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C5967D-2FAF-4647-809B-B8CABD132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739" y="403098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914399</xdr:colOff>
      <xdr:row>3</xdr:row>
      <xdr:rowOff>7620</xdr:rowOff>
    </xdr:from>
    <xdr:to>
      <xdr:col>10</xdr:col>
      <xdr:colOff>307299</xdr:colOff>
      <xdr:row>11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25F50E-3DE0-4E9B-AD5F-2FEDB68E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199" y="95250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320040</xdr:colOff>
      <xdr:row>3</xdr:row>
      <xdr:rowOff>152400</xdr:rowOff>
    </xdr:from>
    <xdr:to>
      <xdr:col>13</xdr:col>
      <xdr:colOff>777240</xdr:colOff>
      <xdr:row>5</xdr:row>
      <xdr:rowOff>53340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4786D74-61D6-4F42-8F28-8553F56194A1}"/>
            </a:ext>
          </a:extLst>
        </xdr:cNvPr>
        <xdr:cNvGrpSpPr/>
      </xdr:nvGrpSpPr>
      <xdr:grpSpPr>
        <a:xfrm>
          <a:off x="11506200" y="1333500"/>
          <a:ext cx="457200" cy="373380"/>
          <a:chOff x="9144000" y="1417320"/>
          <a:chExt cx="457200" cy="373380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EA6B74E-FFF6-4BFA-801D-B9AF522EEB54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86F8DA98-D668-47D6-90C7-29CB01BD7A54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5</xdr:row>
      <xdr:rowOff>152400</xdr:rowOff>
    </xdr:from>
    <xdr:to>
      <xdr:col>13</xdr:col>
      <xdr:colOff>777240</xdr:colOff>
      <xdr:row>7</xdr:row>
      <xdr:rowOff>53340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66ABA40-A924-4C70-AEDC-7DFFA3C4C06C}"/>
            </a:ext>
          </a:extLst>
        </xdr:cNvPr>
        <xdr:cNvGrpSpPr/>
      </xdr:nvGrpSpPr>
      <xdr:grpSpPr>
        <a:xfrm>
          <a:off x="11506200" y="1805940"/>
          <a:ext cx="457200" cy="373380"/>
          <a:chOff x="9144000" y="1417320"/>
          <a:chExt cx="457200" cy="37338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269EC7EA-2AF0-4D77-B235-7A624E144DC3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8E9175F2-D92C-4959-9564-9EABB879A2A7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7</xdr:row>
      <xdr:rowOff>129540</xdr:rowOff>
    </xdr:from>
    <xdr:to>
      <xdr:col>13</xdr:col>
      <xdr:colOff>777240</xdr:colOff>
      <xdr:row>9</xdr:row>
      <xdr:rowOff>30480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12727E02-BF80-468A-83B8-01B5D9140662}"/>
            </a:ext>
          </a:extLst>
        </xdr:cNvPr>
        <xdr:cNvGrpSpPr/>
      </xdr:nvGrpSpPr>
      <xdr:grpSpPr>
        <a:xfrm>
          <a:off x="11506200" y="2255520"/>
          <a:ext cx="457200" cy="373380"/>
          <a:chOff x="9144000" y="1417320"/>
          <a:chExt cx="457200" cy="373380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F492E19F-BE8F-4868-B554-2954484ADDA7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B364AD18-7EB1-4968-8570-976EA0286E7E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13</xdr:col>
      <xdr:colOff>320040</xdr:colOff>
      <xdr:row>10</xdr:row>
      <xdr:rowOff>76200</xdr:rowOff>
    </xdr:from>
    <xdr:to>
      <xdr:col>13</xdr:col>
      <xdr:colOff>777240</xdr:colOff>
      <xdr:row>11</xdr:row>
      <xdr:rowOff>22860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D62F3FE4-9FB9-453B-8E42-2680303B9A75}"/>
            </a:ext>
          </a:extLst>
        </xdr:cNvPr>
        <xdr:cNvSpPr/>
      </xdr:nvSpPr>
      <xdr:spPr>
        <a:xfrm>
          <a:off x="11460480" y="267462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13</xdr:col>
      <xdr:colOff>320040</xdr:colOff>
      <xdr:row>9</xdr:row>
      <xdr:rowOff>137160</xdr:rowOff>
    </xdr:from>
    <xdr:to>
      <xdr:col>13</xdr:col>
      <xdr:colOff>777240</xdr:colOff>
      <xdr:row>10</xdr:row>
      <xdr:rowOff>83820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76474366-BE04-4F1D-8F9A-8CB599AB468F}"/>
            </a:ext>
          </a:extLst>
        </xdr:cNvPr>
        <xdr:cNvSpPr/>
      </xdr:nvSpPr>
      <xdr:spPr>
        <a:xfrm>
          <a:off x="11460480" y="24993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+1000000000</a:t>
          </a:r>
        </a:p>
      </xdr:txBody>
    </xdr:sp>
    <xdr:clientData/>
  </xdr:twoCellAnchor>
  <xdr:twoCellAnchor>
    <xdr:from>
      <xdr:col>6</xdr:col>
      <xdr:colOff>289560</xdr:colOff>
      <xdr:row>3</xdr:row>
      <xdr:rowOff>167640</xdr:rowOff>
    </xdr:from>
    <xdr:to>
      <xdr:col>6</xdr:col>
      <xdr:colOff>746760</xdr:colOff>
      <xdr:row>5</xdr:row>
      <xdr:rowOff>68580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D2D07475-2071-4F76-B973-18C55632E0E5}"/>
            </a:ext>
          </a:extLst>
        </xdr:cNvPr>
        <xdr:cNvGrpSpPr/>
      </xdr:nvGrpSpPr>
      <xdr:grpSpPr>
        <a:xfrm>
          <a:off x="5448300" y="1348740"/>
          <a:ext cx="457200" cy="373380"/>
          <a:chOff x="9144000" y="1417320"/>
          <a:chExt cx="457200" cy="373380"/>
        </a:xfrm>
      </xdr:grpSpPr>
      <xdr:sp macro="" textlink="">
        <xdr:nvSpPr>
          <xdr:cNvPr id="34" name="Rectangle: Rounded Corners 33">
            <a:extLst>
              <a:ext uri="{FF2B5EF4-FFF2-40B4-BE49-F238E27FC236}">
                <a16:creationId xmlns:a16="http://schemas.microsoft.com/office/drawing/2014/main" id="{3B39BAAC-2004-4331-BC3A-B4199881D059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35" name="Rectangle: Rounded Corners 34">
            <a:extLst>
              <a:ext uri="{FF2B5EF4-FFF2-40B4-BE49-F238E27FC236}">
                <a16:creationId xmlns:a16="http://schemas.microsoft.com/office/drawing/2014/main" id="{640DFF68-8CE1-4337-8F4E-9CBF3194595C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289560</xdr:colOff>
      <xdr:row>5</xdr:row>
      <xdr:rowOff>167640</xdr:rowOff>
    </xdr:from>
    <xdr:to>
      <xdr:col>6</xdr:col>
      <xdr:colOff>746760</xdr:colOff>
      <xdr:row>7</xdr:row>
      <xdr:rowOff>68580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3C2E3395-5705-42D0-9914-E2C9309C89A8}"/>
            </a:ext>
          </a:extLst>
        </xdr:cNvPr>
        <xdr:cNvGrpSpPr/>
      </xdr:nvGrpSpPr>
      <xdr:grpSpPr>
        <a:xfrm>
          <a:off x="5448300" y="1821180"/>
          <a:ext cx="457200" cy="373380"/>
          <a:chOff x="9144000" y="1417320"/>
          <a:chExt cx="457200" cy="373380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32ED66D8-A05E-421F-A7A4-594B2A0ED669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6795C8E1-FCC8-4A28-B9C8-EA33B3676A57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289560</xdr:colOff>
      <xdr:row>7</xdr:row>
      <xdr:rowOff>144780</xdr:rowOff>
    </xdr:from>
    <xdr:to>
      <xdr:col>6</xdr:col>
      <xdr:colOff>746760</xdr:colOff>
      <xdr:row>9</xdr:row>
      <xdr:rowOff>45720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8B796363-7CE9-4C1E-94FC-B9190A4E571A}"/>
            </a:ext>
          </a:extLst>
        </xdr:cNvPr>
        <xdr:cNvGrpSpPr/>
      </xdr:nvGrpSpPr>
      <xdr:grpSpPr>
        <a:xfrm>
          <a:off x="5448300" y="2270760"/>
          <a:ext cx="457200" cy="373380"/>
          <a:chOff x="9144000" y="1417320"/>
          <a:chExt cx="457200" cy="373380"/>
        </a:xfrm>
      </xdr:grpSpPr>
      <xdr:sp macro="" textlink="">
        <xdr:nvSpPr>
          <xdr:cNvPr id="40" name="Rectangle: Rounded Corners 39">
            <a:extLst>
              <a:ext uri="{FF2B5EF4-FFF2-40B4-BE49-F238E27FC236}">
                <a16:creationId xmlns:a16="http://schemas.microsoft.com/office/drawing/2014/main" id="{33360886-CC90-4573-BCB3-1ACBB49F6C11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DB9AE685-AEDC-4D62-9720-D7E8478C0940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6</xdr:col>
      <xdr:colOff>289560</xdr:colOff>
      <xdr:row>10</xdr:row>
      <xdr:rowOff>91440</xdr:rowOff>
    </xdr:from>
    <xdr:to>
      <xdr:col>6</xdr:col>
      <xdr:colOff>746760</xdr:colOff>
      <xdr:row>11</xdr:row>
      <xdr:rowOff>38100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CF91C3A6-555F-4E43-9D53-9CD709484C15}"/>
            </a:ext>
          </a:extLst>
        </xdr:cNvPr>
        <xdr:cNvSpPr/>
      </xdr:nvSpPr>
      <xdr:spPr>
        <a:xfrm>
          <a:off x="5402580" y="26898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6</xdr:col>
      <xdr:colOff>289560</xdr:colOff>
      <xdr:row>9</xdr:row>
      <xdr:rowOff>152400</xdr:rowOff>
    </xdr:from>
    <xdr:to>
      <xdr:col>6</xdr:col>
      <xdr:colOff>746760</xdr:colOff>
      <xdr:row>10</xdr:row>
      <xdr:rowOff>99060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486E41EC-F2CF-4601-B274-E90BFD90A3D1}"/>
            </a:ext>
          </a:extLst>
        </xdr:cNvPr>
        <xdr:cNvSpPr/>
      </xdr:nvSpPr>
      <xdr:spPr>
        <a:xfrm>
          <a:off x="5402580" y="251460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  <xdr:twoCellAnchor>
    <xdr:from>
      <xdr:col>6</xdr:col>
      <xdr:colOff>281940</xdr:colOff>
      <xdr:row>13</xdr:row>
      <xdr:rowOff>175260</xdr:rowOff>
    </xdr:from>
    <xdr:to>
      <xdr:col>6</xdr:col>
      <xdr:colOff>739140</xdr:colOff>
      <xdr:row>15</xdr:row>
      <xdr:rowOff>76200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C603BFC5-B5E5-4A12-99B1-527AFB437211}"/>
            </a:ext>
          </a:extLst>
        </xdr:cNvPr>
        <xdr:cNvGrpSpPr/>
      </xdr:nvGrpSpPr>
      <xdr:grpSpPr>
        <a:xfrm>
          <a:off x="5440680" y="3718560"/>
          <a:ext cx="457200" cy="373380"/>
          <a:chOff x="9144000" y="1417320"/>
          <a:chExt cx="457200" cy="373380"/>
        </a:xfrm>
      </xdr:grpSpPr>
      <xdr:sp macro="" textlink="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839FE0FA-348D-4F4A-8366-87385C51885C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75B8691A-95FC-4826-BD26-1457AACAC705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281940</xdr:colOff>
      <xdr:row>15</xdr:row>
      <xdr:rowOff>175260</xdr:rowOff>
    </xdr:from>
    <xdr:to>
      <xdr:col>6</xdr:col>
      <xdr:colOff>739140</xdr:colOff>
      <xdr:row>17</xdr:row>
      <xdr:rowOff>76200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EF8D3D13-7698-4ED3-B471-4CDE2AFBEC4A}"/>
            </a:ext>
          </a:extLst>
        </xdr:cNvPr>
        <xdr:cNvGrpSpPr/>
      </xdr:nvGrpSpPr>
      <xdr:grpSpPr>
        <a:xfrm>
          <a:off x="5440680" y="4191000"/>
          <a:ext cx="457200" cy="373380"/>
          <a:chOff x="9144000" y="1417320"/>
          <a:chExt cx="457200" cy="373380"/>
        </a:xfrm>
      </xdr:grpSpPr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3D507B3E-826C-4AA8-AC85-3025AB4B0B7E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D5826F43-7CB3-4CBC-B57E-AB304F5F498C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281940</xdr:colOff>
      <xdr:row>17</xdr:row>
      <xdr:rowOff>152400</xdr:rowOff>
    </xdr:from>
    <xdr:to>
      <xdr:col>6</xdr:col>
      <xdr:colOff>739140</xdr:colOff>
      <xdr:row>19</xdr:row>
      <xdr:rowOff>53340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E8D6091-7AE6-44D8-9694-B4DCE1435AA7}"/>
            </a:ext>
          </a:extLst>
        </xdr:cNvPr>
        <xdr:cNvGrpSpPr/>
      </xdr:nvGrpSpPr>
      <xdr:grpSpPr>
        <a:xfrm>
          <a:off x="5440680" y="4640580"/>
          <a:ext cx="457200" cy="373380"/>
          <a:chOff x="9144000" y="1417320"/>
          <a:chExt cx="457200" cy="373380"/>
        </a:xfrm>
      </xdr:grpSpPr>
      <xdr:sp macro="" textlink="">
        <xdr:nvSpPr>
          <xdr:cNvPr id="57" name="Rectangle: Rounded Corners 56">
            <a:extLst>
              <a:ext uri="{FF2B5EF4-FFF2-40B4-BE49-F238E27FC236}">
                <a16:creationId xmlns:a16="http://schemas.microsoft.com/office/drawing/2014/main" id="{E39AA6B4-A8A7-4498-955C-EC399D55EE28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58" name="Rectangle: Rounded Corners 57">
            <a:extLst>
              <a:ext uri="{FF2B5EF4-FFF2-40B4-BE49-F238E27FC236}">
                <a16:creationId xmlns:a16="http://schemas.microsoft.com/office/drawing/2014/main" id="{66568BD2-3038-465C-B174-049BFABAC68A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6</xdr:col>
      <xdr:colOff>289560</xdr:colOff>
      <xdr:row>20</xdr:row>
      <xdr:rowOff>91440</xdr:rowOff>
    </xdr:from>
    <xdr:to>
      <xdr:col>6</xdr:col>
      <xdr:colOff>746760</xdr:colOff>
      <xdr:row>21</xdr:row>
      <xdr:rowOff>38100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980C3C95-0FA4-4B62-92F6-E9C1D5CB025B}"/>
            </a:ext>
          </a:extLst>
        </xdr:cNvPr>
        <xdr:cNvSpPr/>
      </xdr:nvSpPr>
      <xdr:spPr>
        <a:xfrm>
          <a:off x="5402580" y="576072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6</xdr:col>
      <xdr:colOff>281940</xdr:colOff>
      <xdr:row>19</xdr:row>
      <xdr:rowOff>144780</xdr:rowOff>
    </xdr:from>
    <xdr:to>
      <xdr:col>6</xdr:col>
      <xdr:colOff>739140</xdr:colOff>
      <xdr:row>20</xdr:row>
      <xdr:rowOff>91440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E7783BF5-8F9B-433B-94C5-3D9241D6CA75}"/>
            </a:ext>
          </a:extLst>
        </xdr:cNvPr>
        <xdr:cNvSpPr/>
      </xdr:nvSpPr>
      <xdr:spPr>
        <a:xfrm>
          <a:off x="5394960" y="557784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  <xdr:twoCellAnchor>
    <xdr:from>
      <xdr:col>13</xdr:col>
      <xdr:colOff>327660</xdr:colOff>
      <xdr:row>13</xdr:row>
      <xdr:rowOff>160020</xdr:rowOff>
    </xdr:from>
    <xdr:to>
      <xdr:col>13</xdr:col>
      <xdr:colOff>784860</xdr:colOff>
      <xdr:row>15</xdr:row>
      <xdr:rowOff>60960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4B1B251A-8C53-444D-BCC2-9AFF41C740C0}"/>
            </a:ext>
          </a:extLst>
        </xdr:cNvPr>
        <xdr:cNvGrpSpPr/>
      </xdr:nvGrpSpPr>
      <xdr:grpSpPr>
        <a:xfrm>
          <a:off x="11513820" y="3703320"/>
          <a:ext cx="457200" cy="373380"/>
          <a:chOff x="9144000" y="1417320"/>
          <a:chExt cx="457200" cy="373380"/>
        </a:xfrm>
      </xdr:grpSpPr>
      <xdr:sp macro="" textlink="">
        <xdr:nvSpPr>
          <xdr:cNvPr id="63" name="Rectangle: Rounded Corners 62">
            <a:extLst>
              <a:ext uri="{FF2B5EF4-FFF2-40B4-BE49-F238E27FC236}">
                <a16:creationId xmlns:a16="http://schemas.microsoft.com/office/drawing/2014/main" id="{2FED5F19-692E-455D-8902-BC46EEF7ECC3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64" name="Rectangle: Rounded Corners 63">
            <a:extLst>
              <a:ext uri="{FF2B5EF4-FFF2-40B4-BE49-F238E27FC236}">
                <a16:creationId xmlns:a16="http://schemas.microsoft.com/office/drawing/2014/main" id="{2277BFA1-67CE-4053-87F0-5B159F00285F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15</xdr:row>
      <xdr:rowOff>160020</xdr:rowOff>
    </xdr:from>
    <xdr:to>
      <xdr:col>13</xdr:col>
      <xdr:colOff>777240</xdr:colOff>
      <xdr:row>17</xdr:row>
      <xdr:rowOff>60960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9891B6E-349F-4B7E-BA06-30E177AC532E}"/>
            </a:ext>
          </a:extLst>
        </xdr:cNvPr>
        <xdr:cNvGrpSpPr/>
      </xdr:nvGrpSpPr>
      <xdr:grpSpPr>
        <a:xfrm>
          <a:off x="11506200" y="4175760"/>
          <a:ext cx="457200" cy="373380"/>
          <a:chOff x="9144000" y="1417320"/>
          <a:chExt cx="457200" cy="373380"/>
        </a:xfrm>
      </xdr:grpSpPr>
      <xdr:sp macro="" textlink="">
        <xdr:nvSpPr>
          <xdr:cNvPr id="66" name="Rectangle: Rounded Corners 65">
            <a:extLst>
              <a:ext uri="{FF2B5EF4-FFF2-40B4-BE49-F238E27FC236}">
                <a16:creationId xmlns:a16="http://schemas.microsoft.com/office/drawing/2014/main" id="{67D0FDF6-216C-4850-86B0-A081DE4CD48D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67" name="Rectangle: Rounded Corners 66">
            <a:extLst>
              <a:ext uri="{FF2B5EF4-FFF2-40B4-BE49-F238E27FC236}">
                <a16:creationId xmlns:a16="http://schemas.microsoft.com/office/drawing/2014/main" id="{ADFCA1BB-721A-44B2-A7B8-A885AE0C966C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17</xdr:row>
      <xdr:rowOff>137160</xdr:rowOff>
    </xdr:from>
    <xdr:to>
      <xdr:col>13</xdr:col>
      <xdr:colOff>777240</xdr:colOff>
      <xdr:row>19</xdr:row>
      <xdr:rowOff>38100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C7BF7DFB-2B8A-4D8D-8173-AC41E601C575}"/>
            </a:ext>
          </a:extLst>
        </xdr:cNvPr>
        <xdr:cNvGrpSpPr/>
      </xdr:nvGrpSpPr>
      <xdr:grpSpPr>
        <a:xfrm>
          <a:off x="11506200" y="4625340"/>
          <a:ext cx="457200" cy="373380"/>
          <a:chOff x="9144000" y="1417320"/>
          <a:chExt cx="457200" cy="373380"/>
        </a:xfrm>
      </xdr:grpSpPr>
      <xdr:sp macro="" textlink="">
        <xdr:nvSpPr>
          <xdr:cNvPr id="69" name="Rectangle: Rounded Corners 68">
            <a:extLst>
              <a:ext uri="{FF2B5EF4-FFF2-40B4-BE49-F238E27FC236}">
                <a16:creationId xmlns:a16="http://schemas.microsoft.com/office/drawing/2014/main" id="{A45A88B3-B8F0-4E28-94CF-4E948A537A66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70" name="Rectangle: Rounded Corners 69">
            <a:extLst>
              <a:ext uri="{FF2B5EF4-FFF2-40B4-BE49-F238E27FC236}">
                <a16:creationId xmlns:a16="http://schemas.microsoft.com/office/drawing/2014/main" id="{A8DDE992-7D8B-4BD7-994D-8EBF20E99991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13</xdr:col>
      <xdr:colOff>320040</xdr:colOff>
      <xdr:row>20</xdr:row>
      <xdr:rowOff>76200</xdr:rowOff>
    </xdr:from>
    <xdr:to>
      <xdr:col>13</xdr:col>
      <xdr:colOff>777240</xdr:colOff>
      <xdr:row>21</xdr:row>
      <xdr:rowOff>22860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A2A92280-7275-4548-9DDC-C173862FF9C9}"/>
            </a:ext>
          </a:extLst>
        </xdr:cNvPr>
        <xdr:cNvSpPr/>
      </xdr:nvSpPr>
      <xdr:spPr>
        <a:xfrm>
          <a:off x="11460480" y="574548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13</xdr:col>
      <xdr:colOff>320040</xdr:colOff>
      <xdr:row>19</xdr:row>
      <xdr:rowOff>137160</xdr:rowOff>
    </xdr:from>
    <xdr:to>
      <xdr:col>13</xdr:col>
      <xdr:colOff>777240</xdr:colOff>
      <xdr:row>20</xdr:row>
      <xdr:rowOff>83820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4A2552E5-44AB-47A6-BA76-C8BD521B31A6}"/>
            </a:ext>
          </a:extLst>
        </xdr:cNvPr>
        <xdr:cNvSpPr/>
      </xdr:nvSpPr>
      <xdr:spPr>
        <a:xfrm>
          <a:off x="11460480" y="557022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3</xdr:row>
      <xdr:rowOff>22860</xdr:rowOff>
    </xdr:from>
    <xdr:to>
      <xdr:col>3</xdr:col>
      <xdr:colOff>337779</xdr:colOff>
      <xdr:row>11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329B8D-536C-4FDD-B3F4-8A6F094F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79" y="96774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22859</xdr:colOff>
      <xdr:row>13</xdr:row>
      <xdr:rowOff>7620</xdr:rowOff>
    </xdr:from>
    <xdr:to>
      <xdr:col>3</xdr:col>
      <xdr:colOff>330159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2D9B65-5CC6-4241-B4AF-E477CF57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59" y="331470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15240</xdr:colOff>
      <xdr:row>2</xdr:row>
      <xdr:rowOff>228600</xdr:rowOff>
    </xdr:from>
    <xdr:to>
      <xdr:col>13</xdr:col>
      <xdr:colOff>322541</xdr:colOff>
      <xdr:row>11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0BA62A-54EE-4696-9A4B-32630F0EB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6880" y="937260"/>
          <a:ext cx="2136101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30480</xdr:colOff>
      <xdr:row>12</xdr:row>
      <xdr:rowOff>236219</xdr:rowOff>
    </xdr:from>
    <xdr:to>
      <xdr:col>13</xdr:col>
      <xdr:colOff>337947</xdr:colOff>
      <xdr:row>21</xdr:row>
      <xdr:rowOff>30479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EB594F-0B66-462B-BBB3-D75DEF404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2120" y="330707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22859</xdr:rowOff>
    </xdr:from>
    <xdr:to>
      <xdr:col>6</xdr:col>
      <xdr:colOff>307467</xdr:colOff>
      <xdr:row>11</xdr:row>
      <xdr:rowOff>53339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21FAE0-3B9C-4DD2-9B4F-BF7FF9F9E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4220" y="96773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13</xdr:row>
      <xdr:rowOff>7619</xdr:rowOff>
    </xdr:from>
    <xdr:to>
      <xdr:col>10</xdr:col>
      <xdr:colOff>337947</xdr:colOff>
      <xdr:row>21</xdr:row>
      <xdr:rowOff>38099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398D5F-77E9-4218-87E9-C98F77557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18020" y="3550919"/>
          <a:ext cx="2136267" cy="1920240"/>
        </a:xfrm>
        <a:prstGeom prst="rect">
          <a:avLst/>
        </a:prstGeom>
      </xdr:spPr>
    </xdr:pic>
    <xdr:clientData/>
  </xdr:twoCellAnchor>
  <xdr:twoCellAnchor editAs="oneCell">
    <xdr:from>
      <xdr:col>3</xdr:col>
      <xdr:colOff>891539</xdr:colOff>
      <xdr:row>13</xdr:row>
      <xdr:rowOff>15240</xdr:rowOff>
    </xdr:from>
    <xdr:to>
      <xdr:col>6</xdr:col>
      <xdr:colOff>307299</xdr:colOff>
      <xdr:row>21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909A42-2CB0-49C1-889B-F2E3A7F6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19" y="332232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914399</xdr:colOff>
      <xdr:row>3</xdr:row>
      <xdr:rowOff>7620</xdr:rowOff>
    </xdr:from>
    <xdr:to>
      <xdr:col>10</xdr:col>
      <xdr:colOff>307299</xdr:colOff>
      <xdr:row>11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086069-BE72-40D7-97E7-455B566C6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1819" y="952500"/>
          <a:ext cx="213610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320040</xdr:colOff>
      <xdr:row>3</xdr:row>
      <xdr:rowOff>152400</xdr:rowOff>
    </xdr:from>
    <xdr:to>
      <xdr:col>13</xdr:col>
      <xdr:colOff>777240</xdr:colOff>
      <xdr:row>5</xdr:row>
      <xdr:rowOff>53340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228EE84-7C6A-44FC-886A-1B16BA9BB94B}"/>
            </a:ext>
          </a:extLst>
        </xdr:cNvPr>
        <xdr:cNvGrpSpPr/>
      </xdr:nvGrpSpPr>
      <xdr:grpSpPr>
        <a:xfrm>
          <a:off x="11506200" y="1333500"/>
          <a:ext cx="457200" cy="373380"/>
          <a:chOff x="9144000" y="1417320"/>
          <a:chExt cx="457200" cy="373380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8C84DFDA-FE3A-41DC-854B-1DE821B420F5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462CCA24-A9FD-49A3-99A0-A57065A0EC4E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5</xdr:row>
      <xdr:rowOff>152400</xdr:rowOff>
    </xdr:from>
    <xdr:to>
      <xdr:col>13</xdr:col>
      <xdr:colOff>777240</xdr:colOff>
      <xdr:row>7</xdr:row>
      <xdr:rowOff>53340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55CD4A65-3E7E-48C8-8B7A-6199488D29A8}"/>
            </a:ext>
          </a:extLst>
        </xdr:cNvPr>
        <xdr:cNvGrpSpPr/>
      </xdr:nvGrpSpPr>
      <xdr:grpSpPr>
        <a:xfrm>
          <a:off x="11506200" y="1805940"/>
          <a:ext cx="457200" cy="373380"/>
          <a:chOff x="9144000" y="1417320"/>
          <a:chExt cx="457200" cy="373380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C8E05A15-82D1-41A4-98AC-56FC7CA4AC63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FE096FF5-9615-42D1-B98D-16EE7904D117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7</xdr:row>
      <xdr:rowOff>129540</xdr:rowOff>
    </xdr:from>
    <xdr:to>
      <xdr:col>13</xdr:col>
      <xdr:colOff>777240</xdr:colOff>
      <xdr:row>9</xdr:row>
      <xdr:rowOff>30480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5C470F36-903F-41E2-AE5A-6938D1B0FA7B}"/>
            </a:ext>
          </a:extLst>
        </xdr:cNvPr>
        <xdr:cNvGrpSpPr/>
      </xdr:nvGrpSpPr>
      <xdr:grpSpPr>
        <a:xfrm>
          <a:off x="11506200" y="2255520"/>
          <a:ext cx="457200" cy="373380"/>
          <a:chOff x="9144000" y="1417320"/>
          <a:chExt cx="457200" cy="373380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BF25622C-CBFF-40DD-87ED-FEFA29D52463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16C46C20-2C88-4488-9CEA-013C88C89368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13</xdr:col>
      <xdr:colOff>320040</xdr:colOff>
      <xdr:row>10</xdr:row>
      <xdr:rowOff>76200</xdr:rowOff>
    </xdr:from>
    <xdr:to>
      <xdr:col>13</xdr:col>
      <xdr:colOff>777240</xdr:colOff>
      <xdr:row>11</xdr:row>
      <xdr:rowOff>22860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9956B0D-7D80-4C29-9A34-6697513BB060}"/>
            </a:ext>
          </a:extLst>
        </xdr:cNvPr>
        <xdr:cNvSpPr/>
      </xdr:nvSpPr>
      <xdr:spPr>
        <a:xfrm>
          <a:off x="11460480" y="267462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13</xdr:col>
      <xdr:colOff>320040</xdr:colOff>
      <xdr:row>9</xdr:row>
      <xdr:rowOff>137160</xdr:rowOff>
    </xdr:from>
    <xdr:to>
      <xdr:col>13</xdr:col>
      <xdr:colOff>777240</xdr:colOff>
      <xdr:row>10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12B52BF-8A0F-4861-BCF1-EFE2443A42EF}"/>
            </a:ext>
          </a:extLst>
        </xdr:cNvPr>
        <xdr:cNvSpPr/>
      </xdr:nvSpPr>
      <xdr:spPr>
        <a:xfrm>
          <a:off x="11460480" y="24993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+1000000000</a:t>
          </a:r>
        </a:p>
      </xdr:txBody>
    </xdr:sp>
    <xdr:clientData/>
  </xdr:twoCellAnchor>
  <xdr:twoCellAnchor>
    <xdr:from>
      <xdr:col>6</xdr:col>
      <xdr:colOff>289560</xdr:colOff>
      <xdr:row>3</xdr:row>
      <xdr:rowOff>167640</xdr:rowOff>
    </xdr:from>
    <xdr:to>
      <xdr:col>6</xdr:col>
      <xdr:colOff>746760</xdr:colOff>
      <xdr:row>5</xdr:row>
      <xdr:rowOff>68580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8DAFB79-61CD-4390-B0A9-6E642543A393}"/>
            </a:ext>
          </a:extLst>
        </xdr:cNvPr>
        <xdr:cNvGrpSpPr/>
      </xdr:nvGrpSpPr>
      <xdr:grpSpPr>
        <a:xfrm>
          <a:off x="5448300" y="1348740"/>
          <a:ext cx="457200" cy="373380"/>
          <a:chOff x="9144000" y="1417320"/>
          <a:chExt cx="457200" cy="373380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5CA92CEA-390E-44EF-B0FC-656DFCB9CCCB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F7E1D312-2987-4FEF-AF5E-3E64596A1D17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289560</xdr:colOff>
      <xdr:row>5</xdr:row>
      <xdr:rowOff>167640</xdr:rowOff>
    </xdr:from>
    <xdr:to>
      <xdr:col>6</xdr:col>
      <xdr:colOff>746760</xdr:colOff>
      <xdr:row>7</xdr:row>
      <xdr:rowOff>68580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330638E-D5F3-4FF1-85B4-B424DFE17E66}"/>
            </a:ext>
          </a:extLst>
        </xdr:cNvPr>
        <xdr:cNvGrpSpPr/>
      </xdr:nvGrpSpPr>
      <xdr:grpSpPr>
        <a:xfrm>
          <a:off x="5448300" y="1821180"/>
          <a:ext cx="457200" cy="373380"/>
          <a:chOff x="9144000" y="1417320"/>
          <a:chExt cx="457200" cy="373380"/>
        </a:xfrm>
      </xdr:grpSpPr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5AF6DADB-A084-43EB-B282-4A009B28AECB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8437C657-0757-4E4E-A2E3-865387E987B2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289560</xdr:colOff>
      <xdr:row>7</xdr:row>
      <xdr:rowOff>144780</xdr:rowOff>
    </xdr:from>
    <xdr:to>
      <xdr:col>6</xdr:col>
      <xdr:colOff>746760</xdr:colOff>
      <xdr:row>9</xdr:row>
      <xdr:rowOff>45720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801DE5B8-41AC-4C65-95C3-513B1732B1AA}"/>
            </a:ext>
          </a:extLst>
        </xdr:cNvPr>
        <xdr:cNvGrpSpPr/>
      </xdr:nvGrpSpPr>
      <xdr:grpSpPr>
        <a:xfrm>
          <a:off x="5448300" y="2270760"/>
          <a:ext cx="457200" cy="373380"/>
          <a:chOff x="9144000" y="1417320"/>
          <a:chExt cx="457200" cy="373380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2E293AA5-F725-4EE6-8A5B-37CD0C61BA24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9EA58DFE-94B5-43CB-AF99-420DE05A861E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6</xdr:col>
      <xdr:colOff>289560</xdr:colOff>
      <xdr:row>10</xdr:row>
      <xdr:rowOff>91440</xdr:rowOff>
    </xdr:from>
    <xdr:to>
      <xdr:col>6</xdr:col>
      <xdr:colOff>746760</xdr:colOff>
      <xdr:row>11</xdr:row>
      <xdr:rowOff>38100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7AAC8E5F-13B8-4A30-AEBA-243157905B08}"/>
            </a:ext>
          </a:extLst>
        </xdr:cNvPr>
        <xdr:cNvSpPr/>
      </xdr:nvSpPr>
      <xdr:spPr>
        <a:xfrm>
          <a:off x="5402580" y="26898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6</xdr:col>
      <xdr:colOff>289560</xdr:colOff>
      <xdr:row>9</xdr:row>
      <xdr:rowOff>152400</xdr:rowOff>
    </xdr:from>
    <xdr:to>
      <xdr:col>6</xdr:col>
      <xdr:colOff>746760</xdr:colOff>
      <xdr:row>10</xdr:row>
      <xdr:rowOff>99060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4A3A31B-25DE-470A-9988-5D943658D97F}"/>
            </a:ext>
          </a:extLst>
        </xdr:cNvPr>
        <xdr:cNvSpPr/>
      </xdr:nvSpPr>
      <xdr:spPr>
        <a:xfrm>
          <a:off x="5402580" y="251460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  <xdr:twoCellAnchor>
    <xdr:from>
      <xdr:col>6</xdr:col>
      <xdr:colOff>281940</xdr:colOff>
      <xdr:row>13</xdr:row>
      <xdr:rowOff>175260</xdr:rowOff>
    </xdr:from>
    <xdr:to>
      <xdr:col>6</xdr:col>
      <xdr:colOff>739140</xdr:colOff>
      <xdr:row>15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67DF1D1A-A0DE-4F99-A6FA-0449B7FA85D7}"/>
            </a:ext>
          </a:extLst>
        </xdr:cNvPr>
        <xdr:cNvGrpSpPr/>
      </xdr:nvGrpSpPr>
      <xdr:grpSpPr>
        <a:xfrm>
          <a:off x="5440680" y="3718560"/>
          <a:ext cx="457200" cy="373380"/>
          <a:chOff x="9144000" y="1417320"/>
          <a:chExt cx="457200" cy="373380"/>
        </a:xfrm>
      </xdr:grpSpPr>
      <xdr:sp macro="" textlink="">
        <xdr:nvSpPr>
          <xdr:cNvPr id="33" name="Rectangle: Rounded Corners 32">
            <a:extLst>
              <a:ext uri="{FF2B5EF4-FFF2-40B4-BE49-F238E27FC236}">
                <a16:creationId xmlns:a16="http://schemas.microsoft.com/office/drawing/2014/main" id="{A6B05DB1-6FE7-4981-96B3-E3898E812807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34" name="Rectangle: Rounded Corners 33">
            <a:extLst>
              <a:ext uri="{FF2B5EF4-FFF2-40B4-BE49-F238E27FC236}">
                <a16:creationId xmlns:a16="http://schemas.microsoft.com/office/drawing/2014/main" id="{17125B9A-CFBF-40D5-BC6F-E9256BDA1A48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281940</xdr:colOff>
      <xdr:row>15</xdr:row>
      <xdr:rowOff>175260</xdr:rowOff>
    </xdr:from>
    <xdr:to>
      <xdr:col>6</xdr:col>
      <xdr:colOff>739140</xdr:colOff>
      <xdr:row>17</xdr:row>
      <xdr:rowOff>76200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F4ED443-9318-4341-B6D7-3725730FAE0E}"/>
            </a:ext>
          </a:extLst>
        </xdr:cNvPr>
        <xdr:cNvGrpSpPr/>
      </xdr:nvGrpSpPr>
      <xdr:grpSpPr>
        <a:xfrm>
          <a:off x="5440680" y="4191000"/>
          <a:ext cx="457200" cy="373380"/>
          <a:chOff x="9144000" y="1417320"/>
          <a:chExt cx="457200" cy="373380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CEFB5AA6-B3AD-44ED-B1BF-A92E4B4D5E60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65BE24F6-B4C7-4383-881B-875DBF5407DD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6</xdr:col>
      <xdr:colOff>281940</xdr:colOff>
      <xdr:row>17</xdr:row>
      <xdr:rowOff>152400</xdr:rowOff>
    </xdr:from>
    <xdr:to>
      <xdr:col>6</xdr:col>
      <xdr:colOff>739140</xdr:colOff>
      <xdr:row>19</xdr:row>
      <xdr:rowOff>53340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B04EB5A-5025-478B-A60C-53FECA0AFFDB}"/>
            </a:ext>
          </a:extLst>
        </xdr:cNvPr>
        <xdr:cNvGrpSpPr/>
      </xdr:nvGrpSpPr>
      <xdr:grpSpPr>
        <a:xfrm>
          <a:off x="5440680" y="4640580"/>
          <a:ext cx="457200" cy="373380"/>
          <a:chOff x="9144000" y="1417320"/>
          <a:chExt cx="457200" cy="373380"/>
        </a:xfrm>
      </xdr:grpSpPr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84860821-BC9F-4A9B-919C-F0EBB5DBBF55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40" name="Rectangle: Rounded Corners 39">
            <a:extLst>
              <a:ext uri="{FF2B5EF4-FFF2-40B4-BE49-F238E27FC236}">
                <a16:creationId xmlns:a16="http://schemas.microsoft.com/office/drawing/2014/main" id="{65A8BB40-02A9-43EA-9CDA-0FE40F298F56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6</xdr:col>
      <xdr:colOff>289560</xdr:colOff>
      <xdr:row>20</xdr:row>
      <xdr:rowOff>91440</xdr:rowOff>
    </xdr:from>
    <xdr:to>
      <xdr:col>6</xdr:col>
      <xdr:colOff>746760</xdr:colOff>
      <xdr:row>21</xdr:row>
      <xdr:rowOff>38100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B9EC6BD6-5723-49B1-8D12-FC7C78EC82F6}"/>
            </a:ext>
          </a:extLst>
        </xdr:cNvPr>
        <xdr:cNvSpPr/>
      </xdr:nvSpPr>
      <xdr:spPr>
        <a:xfrm>
          <a:off x="5402580" y="50520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6</xdr:col>
      <xdr:colOff>281940</xdr:colOff>
      <xdr:row>19</xdr:row>
      <xdr:rowOff>144780</xdr:rowOff>
    </xdr:from>
    <xdr:to>
      <xdr:col>6</xdr:col>
      <xdr:colOff>739140</xdr:colOff>
      <xdr:row>20</xdr:row>
      <xdr:rowOff>91440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DB402D7D-74AD-4B56-964B-0F4D732B381D}"/>
            </a:ext>
          </a:extLst>
        </xdr:cNvPr>
        <xdr:cNvSpPr/>
      </xdr:nvSpPr>
      <xdr:spPr>
        <a:xfrm>
          <a:off x="5394960" y="486918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  <xdr:twoCellAnchor>
    <xdr:from>
      <xdr:col>13</xdr:col>
      <xdr:colOff>327660</xdr:colOff>
      <xdr:row>13</xdr:row>
      <xdr:rowOff>160020</xdr:rowOff>
    </xdr:from>
    <xdr:to>
      <xdr:col>13</xdr:col>
      <xdr:colOff>784860</xdr:colOff>
      <xdr:row>15</xdr:row>
      <xdr:rowOff>60960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5395745B-B872-4D5B-8C93-117E3D006292}"/>
            </a:ext>
          </a:extLst>
        </xdr:cNvPr>
        <xdr:cNvGrpSpPr/>
      </xdr:nvGrpSpPr>
      <xdr:grpSpPr>
        <a:xfrm>
          <a:off x="11513820" y="3703320"/>
          <a:ext cx="457200" cy="373380"/>
          <a:chOff x="9144000" y="1417320"/>
          <a:chExt cx="457200" cy="373380"/>
        </a:xfrm>
      </xdr:grpSpPr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C3E771D9-45E6-40FF-A1D2-48E074220C9B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45" name="Rectangle: Rounded Corners 44">
            <a:extLst>
              <a:ext uri="{FF2B5EF4-FFF2-40B4-BE49-F238E27FC236}">
                <a16:creationId xmlns:a16="http://schemas.microsoft.com/office/drawing/2014/main" id="{7BF82DE3-0720-4712-A755-129DC62AA9F7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15</xdr:row>
      <xdr:rowOff>160020</xdr:rowOff>
    </xdr:from>
    <xdr:to>
      <xdr:col>13</xdr:col>
      <xdr:colOff>777240</xdr:colOff>
      <xdr:row>17</xdr:row>
      <xdr:rowOff>60960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4E6236F7-3C9B-404F-B69A-CD32FAB0FD87}"/>
            </a:ext>
          </a:extLst>
        </xdr:cNvPr>
        <xdr:cNvGrpSpPr/>
      </xdr:nvGrpSpPr>
      <xdr:grpSpPr>
        <a:xfrm>
          <a:off x="11506200" y="4175760"/>
          <a:ext cx="457200" cy="373380"/>
          <a:chOff x="9144000" y="1417320"/>
          <a:chExt cx="457200" cy="373380"/>
        </a:xfrm>
      </xdr:grpSpPr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2E5A9350-9EA3-4087-8E7A-679921CAFE73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7B252F82-ACF2-4533-9A9E-AC3661BC13AB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</xdr:grpSp>
    <xdr:clientData/>
  </xdr:twoCellAnchor>
  <xdr:twoCellAnchor>
    <xdr:from>
      <xdr:col>13</xdr:col>
      <xdr:colOff>320040</xdr:colOff>
      <xdr:row>17</xdr:row>
      <xdr:rowOff>137160</xdr:rowOff>
    </xdr:from>
    <xdr:to>
      <xdr:col>13</xdr:col>
      <xdr:colOff>777240</xdr:colOff>
      <xdr:row>19</xdr:row>
      <xdr:rowOff>38100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1C9812A0-DAF8-49AF-AD00-0436DD1B1B5A}"/>
            </a:ext>
          </a:extLst>
        </xdr:cNvPr>
        <xdr:cNvGrpSpPr/>
      </xdr:nvGrpSpPr>
      <xdr:grpSpPr>
        <a:xfrm>
          <a:off x="11506200" y="4625340"/>
          <a:ext cx="457200" cy="373380"/>
          <a:chOff x="9144000" y="1417320"/>
          <a:chExt cx="457200" cy="373380"/>
        </a:xfrm>
      </xdr:grpSpPr>
      <xdr:sp macro="" textlink="">
        <xdr:nvSpPr>
          <xdr:cNvPr id="50" name="Rectangle: Rounded Corners 49">
            <a:extLst>
              <a:ext uri="{FF2B5EF4-FFF2-40B4-BE49-F238E27FC236}">
                <a16:creationId xmlns:a16="http://schemas.microsoft.com/office/drawing/2014/main" id="{22AFB38A-3174-4C5C-9FF0-6CCE40CAF9AD}"/>
              </a:ext>
            </a:extLst>
          </xdr:cNvPr>
          <xdr:cNvSpPr/>
        </xdr:nvSpPr>
        <xdr:spPr>
          <a:xfrm>
            <a:off x="9144000" y="14173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-10</a:t>
            </a:r>
          </a:p>
        </xdr:txBody>
      </xdr:sp>
      <xdr:sp macro="" textlink="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404EC976-B9C0-406A-8D38-BB2937C644BD}"/>
              </a:ext>
            </a:extLst>
          </xdr:cNvPr>
          <xdr:cNvSpPr/>
        </xdr:nvSpPr>
        <xdr:spPr>
          <a:xfrm>
            <a:off x="9144000" y="1607820"/>
            <a:ext cx="457200" cy="182880"/>
          </a:xfrm>
          <a:prstGeom prst="roundRect">
            <a:avLst/>
          </a:prstGeom>
          <a:solidFill>
            <a:srgbClr val="92D05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ln>
                  <a:solidFill>
                    <a:srgbClr val="FF0000"/>
                  </a:solidFill>
                </a:ln>
                <a:solidFill>
                  <a:srgbClr val="FF0000"/>
                </a:solidFill>
              </a:rPr>
              <a:t>+10</a:t>
            </a:r>
          </a:p>
        </xdr:txBody>
      </xdr:sp>
    </xdr:grpSp>
    <xdr:clientData/>
  </xdr:twoCellAnchor>
  <xdr:twoCellAnchor>
    <xdr:from>
      <xdr:col>13</xdr:col>
      <xdr:colOff>320040</xdr:colOff>
      <xdr:row>20</xdr:row>
      <xdr:rowOff>76200</xdr:rowOff>
    </xdr:from>
    <xdr:to>
      <xdr:col>13</xdr:col>
      <xdr:colOff>777240</xdr:colOff>
      <xdr:row>21</xdr:row>
      <xdr:rowOff>22860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D96E9DAA-D104-4826-84FB-178710F594D6}"/>
            </a:ext>
          </a:extLst>
        </xdr:cNvPr>
        <xdr:cNvSpPr/>
      </xdr:nvSpPr>
      <xdr:spPr>
        <a:xfrm>
          <a:off x="11460480" y="503682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-10</a:t>
          </a:r>
        </a:p>
      </xdr:txBody>
    </xdr:sp>
    <xdr:clientData/>
  </xdr:twoCellAnchor>
  <xdr:twoCellAnchor>
    <xdr:from>
      <xdr:col>13</xdr:col>
      <xdr:colOff>320040</xdr:colOff>
      <xdr:row>19</xdr:row>
      <xdr:rowOff>137160</xdr:rowOff>
    </xdr:from>
    <xdr:to>
      <xdr:col>13</xdr:col>
      <xdr:colOff>777240</xdr:colOff>
      <xdr:row>20</xdr:row>
      <xdr:rowOff>83820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B3767778-845D-46EB-95FF-4E5A937AA0FB}"/>
            </a:ext>
          </a:extLst>
        </xdr:cNvPr>
        <xdr:cNvSpPr/>
      </xdr:nvSpPr>
      <xdr:spPr>
        <a:xfrm>
          <a:off x="11460480" y="4861560"/>
          <a:ext cx="457200" cy="182880"/>
        </a:xfrm>
        <a:prstGeom prst="roundRect">
          <a:avLst/>
        </a:prstGeom>
        <a:solidFill>
          <a:srgbClr val="92D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+10</a:t>
          </a:r>
        </a:p>
      </xdr:txBody>
    </xdr:sp>
    <xdr:clientData/>
  </xdr:twoCellAnchor>
  <xdr:twoCellAnchor>
    <xdr:from>
      <xdr:col>2</xdr:col>
      <xdr:colOff>876300</xdr:colOff>
      <xdr:row>14</xdr:row>
      <xdr:rowOff>137160</xdr:rowOff>
    </xdr:from>
    <xdr:to>
      <xdr:col>5</xdr:col>
      <xdr:colOff>762000</xdr:colOff>
      <xdr:row>18</xdr:row>
      <xdr:rowOff>53340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C8D4099-882F-4660-A69F-86FCBB50603B}"/>
            </a:ext>
          </a:extLst>
        </xdr:cNvPr>
        <xdr:cNvCxnSpPr/>
      </xdr:nvCxnSpPr>
      <xdr:spPr>
        <a:xfrm>
          <a:off x="2705100" y="3680460"/>
          <a:ext cx="2255520" cy="86106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899160</xdr:colOff>
      <xdr:row>16</xdr:row>
      <xdr:rowOff>99060</xdr:rowOff>
    </xdr:from>
    <xdr:to>
      <xdr:col>5</xdr:col>
      <xdr:colOff>784860</xdr:colOff>
      <xdr:row>20</xdr:row>
      <xdr:rowOff>15240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A97C670-4946-4F42-AF3D-A24F9D7F14EF}"/>
            </a:ext>
          </a:extLst>
        </xdr:cNvPr>
        <xdr:cNvCxnSpPr/>
      </xdr:nvCxnSpPr>
      <xdr:spPr>
        <a:xfrm>
          <a:off x="2727960" y="4114800"/>
          <a:ext cx="2255520" cy="86106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891540</xdr:colOff>
      <xdr:row>4</xdr:row>
      <xdr:rowOff>137160</xdr:rowOff>
    </xdr:from>
    <xdr:to>
      <xdr:col>5</xdr:col>
      <xdr:colOff>861060</xdr:colOff>
      <xdr:row>10</xdr:row>
      <xdr:rowOff>99060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33A1C6C9-4EC5-45F6-98B8-86880EC8D4C3}"/>
            </a:ext>
          </a:extLst>
        </xdr:cNvPr>
        <xdr:cNvGrpSpPr/>
      </xdr:nvGrpSpPr>
      <xdr:grpSpPr>
        <a:xfrm>
          <a:off x="2766060" y="1554480"/>
          <a:ext cx="2339340" cy="1379220"/>
          <a:chOff x="2720340" y="1318260"/>
          <a:chExt cx="2339340" cy="1379220"/>
        </a:xfrm>
      </xdr:grpSpPr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E2AF7958-CE64-4996-9748-6B178FACF188}"/>
              </a:ext>
            </a:extLst>
          </xdr:cNvPr>
          <xdr:cNvCxnSpPr/>
        </xdr:nvCxnSpPr>
        <xdr:spPr>
          <a:xfrm>
            <a:off x="2720340" y="131826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6FF6FFE2-F9B2-4159-AC01-94B3EE125DB5}"/>
              </a:ext>
            </a:extLst>
          </xdr:cNvPr>
          <xdr:cNvCxnSpPr/>
        </xdr:nvCxnSpPr>
        <xdr:spPr>
          <a:xfrm>
            <a:off x="2743200" y="180594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CD09AC94-ED64-4FC3-A8A3-BA32B17874A0}"/>
              </a:ext>
            </a:extLst>
          </xdr:cNvPr>
          <xdr:cNvCxnSpPr/>
        </xdr:nvCxnSpPr>
        <xdr:spPr>
          <a:xfrm flipV="1">
            <a:off x="2773680" y="132588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61">
            <a:extLst>
              <a:ext uri="{FF2B5EF4-FFF2-40B4-BE49-F238E27FC236}">
                <a16:creationId xmlns:a16="http://schemas.microsoft.com/office/drawing/2014/main" id="{C52B510B-0627-478F-B68E-1C8F81E88555}"/>
              </a:ext>
            </a:extLst>
          </xdr:cNvPr>
          <xdr:cNvCxnSpPr/>
        </xdr:nvCxnSpPr>
        <xdr:spPr>
          <a:xfrm flipV="1">
            <a:off x="2834640" y="177546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68580</xdr:colOff>
      <xdr:row>14</xdr:row>
      <xdr:rowOff>144780</xdr:rowOff>
    </xdr:from>
    <xdr:to>
      <xdr:col>5</xdr:col>
      <xdr:colOff>838200</xdr:colOff>
      <xdr:row>18</xdr:row>
      <xdr:rowOff>121920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FEF8B96-3B6D-43B9-B3DB-2860467D03A7}"/>
            </a:ext>
          </a:extLst>
        </xdr:cNvPr>
        <xdr:cNvCxnSpPr/>
      </xdr:nvCxnSpPr>
      <xdr:spPr>
        <a:xfrm flipV="1">
          <a:off x="2811780" y="3688080"/>
          <a:ext cx="2225040" cy="92202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16</xdr:row>
      <xdr:rowOff>114300</xdr:rowOff>
    </xdr:from>
    <xdr:to>
      <xdr:col>5</xdr:col>
      <xdr:colOff>861060</xdr:colOff>
      <xdr:row>20</xdr:row>
      <xdr:rowOff>91440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61AF52D-55D1-4E2B-8C7B-447F22A639F7}"/>
            </a:ext>
          </a:extLst>
        </xdr:cNvPr>
        <xdr:cNvCxnSpPr/>
      </xdr:nvCxnSpPr>
      <xdr:spPr>
        <a:xfrm flipV="1">
          <a:off x="2834640" y="4130040"/>
          <a:ext cx="2225040" cy="922020"/>
        </a:xfrm>
        <a:prstGeom prst="straightConnector1">
          <a:avLst/>
        </a:prstGeom>
        <a:ln w="25400"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4</xdr:row>
      <xdr:rowOff>99060</xdr:rowOff>
    </xdr:from>
    <xdr:to>
      <xdr:col>12</xdr:col>
      <xdr:colOff>906780</xdr:colOff>
      <xdr:row>10</xdr:row>
      <xdr:rowOff>60960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A0BEFC8D-8028-4885-B927-94997BBEB3E4}"/>
            </a:ext>
          </a:extLst>
        </xdr:cNvPr>
        <xdr:cNvGrpSpPr/>
      </xdr:nvGrpSpPr>
      <xdr:grpSpPr>
        <a:xfrm>
          <a:off x="8839200" y="1516380"/>
          <a:ext cx="2339340" cy="1379220"/>
          <a:chOff x="2720340" y="1318260"/>
          <a:chExt cx="2339340" cy="1379220"/>
        </a:xfrm>
      </xdr:grpSpPr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3D8BF2D5-10C6-4501-AF52-701E177CBA50}"/>
              </a:ext>
            </a:extLst>
          </xdr:cNvPr>
          <xdr:cNvCxnSpPr/>
        </xdr:nvCxnSpPr>
        <xdr:spPr>
          <a:xfrm>
            <a:off x="2720340" y="131826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DD39C711-4065-421D-8B78-D895B6069653}"/>
              </a:ext>
            </a:extLst>
          </xdr:cNvPr>
          <xdr:cNvCxnSpPr/>
        </xdr:nvCxnSpPr>
        <xdr:spPr>
          <a:xfrm>
            <a:off x="2743200" y="180594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35ACFA0A-096F-46BC-8A72-83B5B99A396C}"/>
              </a:ext>
            </a:extLst>
          </xdr:cNvPr>
          <xdr:cNvCxnSpPr/>
        </xdr:nvCxnSpPr>
        <xdr:spPr>
          <a:xfrm flipV="1">
            <a:off x="2773680" y="132588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FB38F974-A99F-4B71-96F5-77085F4149F2}"/>
              </a:ext>
            </a:extLst>
          </xdr:cNvPr>
          <xdr:cNvCxnSpPr/>
        </xdr:nvCxnSpPr>
        <xdr:spPr>
          <a:xfrm flipV="1">
            <a:off x="2834640" y="177546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83820</xdr:colOff>
      <xdr:row>14</xdr:row>
      <xdr:rowOff>76200</xdr:rowOff>
    </xdr:from>
    <xdr:to>
      <xdr:col>13</xdr:col>
      <xdr:colOff>53340</xdr:colOff>
      <xdr:row>20</xdr:row>
      <xdr:rowOff>38100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8502C3C-AAD8-4B3A-9EFF-19123789D6EC}"/>
            </a:ext>
          </a:extLst>
        </xdr:cNvPr>
        <xdr:cNvGrpSpPr/>
      </xdr:nvGrpSpPr>
      <xdr:grpSpPr>
        <a:xfrm>
          <a:off x="8900160" y="3855720"/>
          <a:ext cx="2339340" cy="1379220"/>
          <a:chOff x="2720340" y="1318260"/>
          <a:chExt cx="2339340" cy="1379220"/>
        </a:xfrm>
      </xdr:grpSpPr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C47ACAE-EEBE-430D-A475-6FAC21130F9A}"/>
              </a:ext>
            </a:extLst>
          </xdr:cNvPr>
          <xdr:cNvCxnSpPr/>
        </xdr:nvCxnSpPr>
        <xdr:spPr>
          <a:xfrm>
            <a:off x="2720340" y="131826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1492F011-7D78-4BD7-B60D-56B0B29AD469}"/>
              </a:ext>
            </a:extLst>
          </xdr:cNvPr>
          <xdr:cNvCxnSpPr/>
        </xdr:nvCxnSpPr>
        <xdr:spPr>
          <a:xfrm>
            <a:off x="2743200" y="1805940"/>
            <a:ext cx="2255520" cy="86106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745E7AB3-16C5-42C2-898E-78D4D041ECA8}"/>
              </a:ext>
            </a:extLst>
          </xdr:cNvPr>
          <xdr:cNvCxnSpPr/>
        </xdr:nvCxnSpPr>
        <xdr:spPr>
          <a:xfrm flipV="1">
            <a:off x="2773680" y="132588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D6F412B0-0646-4303-ACEB-D18DE6054E39}"/>
              </a:ext>
            </a:extLst>
          </xdr:cNvPr>
          <xdr:cNvCxnSpPr/>
        </xdr:nvCxnSpPr>
        <xdr:spPr>
          <a:xfrm flipV="1">
            <a:off x="2834640" y="1775460"/>
            <a:ext cx="2225040" cy="922020"/>
          </a:xfrm>
          <a:prstGeom prst="straightConnector1">
            <a:avLst/>
          </a:prstGeom>
          <a:ln w="25400"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D8EE-A8F4-4608-871F-FE7B44A3C7DC}">
  <dimension ref="A1:U22"/>
  <sheetViews>
    <sheetView showGridLines="0" workbookViewId="0">
      <selection sqref="A1:P20"/>
    </sheetView>
  </sheetViews>
  <sheetFormatPr defaultRowHeight="18.600000000000001" x14ac:dyDescent="0.45"/>
  <cols>
    <col min="1" max="1" width="13.765625" bestFit="1" customWidth="1"/>
    <col min="2" max="2" width="4.69140625" customWidth="1"/>
    <col min="3" max="3" width="2.69140625" customWidth="1"/>
    <col min="4" max="4" width="6.84375" bestFit="1" customWidth="1"/>
    <col min="5" max="5" width="7.3828125" bestFit="1" customWidth="1"/>
    <col min="6" max="6" width="5.69140625" bestFit="1" customWidth="1"/>
    <col min="7" max="7" width="4" bestFit="1" customWidth="1"/>
    <col min="8" max="8" width="22" bestFit="1" customWidth="1"/>
    <col min="9" max="9" width="2.69140625" customWidth="1"/>
    <col min="10" max="10" width="4.69140625" customWidth="1"/>
    <col min="11" max="11" width="2.69140625" customWidth="1"/>
    <col min="12" max="12" width="6.84375" bestFit="1" customWidth="1"/>
    <col min="13" max="13" width="7.3828125" bestFit="1" customWidth="1"/>
    <col min="14" max="14" width="5.69140625" bestFit="1" customWidth="1"/>
    <col min="15" max="15" width="4" bestFit="1" customWidth="1"/>
    <col min="16" max="16" width="22" bestFit="1" customWidth="1"/>
    <col min="17" max="17" width="4" bestFit="1" customWidth="1"/>
    <col min="18" max="18" width="4.3046875" bestFit="1" customWidth="1"/>
    <col min="19" max="20" width="2.84375" bestFit="1" customWidth="1"/>
    <col min="21" max="21" width="4.3828125" bestFit="1" customWidth="1"/>
  </cols>
  <sheetData>
    <row r="1" spans="1:21" ht="55.95" customHeight="1" x14ac:dyDescent="0.45">
      <c r="A1" s="51" t="str" cm="1">
        <f t="array" aca="1" ref="A1" ca="1">MID(CELL("filename",A1),FIND("]",CELL("filename",A1))+1,255)</f>
        <v>0290 pair 01 29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21" ht="19.2" thickBot="1" x14ac:dyDescent="0.5">
      <c r="A2" t="s">
        <v>7</v>
      </c>
    </row>
    <row r="3" spans="1:21" ht="19.2" thickBot="1" x14ac:dyDescent="0.5">
      <c r="B3" s="22"/>
      <c r="C3" s="21"/>
      <c r="D3" s="21"/>
      <c r="E3" s="21"/>
      <c r="F3" s="21"/>
      <c r="G3" s="21"/>
      <c r="H3" s="20"/>
      <c r="J3" s="22"/>
      <c r="K3" s="21"/>
      <c r="L3" s="21"/>
      <c r="M3" s="21"/>
      <c r="N3" s="21"/>
      <c r="O3" s="21"/>
      <c r="P3" s="20"/>
    </row>
    <row r="4" spans="1:21" x14ac:dyDescent="0.45">
      <c r="B4" s="19" t="s">
        <v>6</v>
      </c>
      <c r="C4" s="2"/>
      <c r="D4" s="2" t="str">
        <f>(IF(LEN(D5)=1,"*fam0"&amp;D5,"*fam"&amp;D5))</f>
        <v>*fam01</v>
      </c>
      <c r="E4" s="2" t="s">
        <v>5</v>
      </c>
      <c r="F4" s="18" t="s">
        <v>4</v>
      </c>
      <c r="G4" s="2" t="s">
        <v>3</v>
      </c>
      <c r="H4" s="17" t="s">
        <v>2</v>
      </c>
      <c r="I4" s="2"/>
      <c r="J4" s="19" t="s">
        <v>6</v>
      </c>
      <c r="K4" s="2"/>
      <c r="L4" s="2" t="str">
        <f>(IF(LEN(L5)=1,"*fam0"&amp;L5,"*fam"&amp;L5))</f>
        <v>*fam29</v>
      </c>
      <c r="M4" s="2" t="s">
        <v>5</v>
      </c>
      <c r="N4" s="18" t="s">
        <v>4</v>
      </c>
      <c r="O4" s="2" t="s">
        <v>3</v>
      </c>
      <c r="P4" s="17" t="s">
        <v>2</v>
      </c>
    </row>
    <row r="5" spans="1:21" x14ac:dyDescent="0.45">
      <c r="B5" s="16">
        <f t="shared" ref="B5:B12" si="0">D5*E5</f>
        <v>1</v>
      </c>
      <c r="C5" s="2"/>
      <c r="D5" s="2">
        <v>1</v>
      </c>
      <c r="E5" s="2">
        <v>1</v>
      </c>
      <c r="F5" s="2">
        <v>1</v>
      </c>
      <c r="G5" s="2">
        <f t="shared" ref="G5:G12" si="1">(B5-F5)/30</f>
        <v>0</v>
      </c>
      <c r="H5" s="15" t="str">
        <f t="shared" ref="H5:H12" si="2">(IF(LEN(F5)=1,"*fam0"&amp;F5,"*fam"&amp;F5)) &amp; " =  (PS - "&amp;F5&amp;")/(30)"</f>
        <v>*fam01 =  (PS - 1)/(30)</v>
      </c>
      <c r="I5" s="2"/>
      <c r="J5" s="16">
        <f t="shared" ref="J5:J12" si="3">L5*M5</f>
        <v>29</v>
      </c>
      <c r="K5" s="2"/>
      <c r="L5" s="2">
        <v>29</v>
      </c>
      <c r="M5" s="2">
        <v>1</v>
      </c>
      <c r="N5" s="2">
        <v>29</v>
      </c>
      <c r="O5" s="2">
        <f t="shared" ref="O5:O12" si="4">(J5-N5)/30</f>
        <v>0</v>
      </c>
      <c r="P5" s="15" t="str">
        <f t="shared" ref="P5:P12" si="5">(IF(LEN(N5)=1,"*fam0"&amp;N5,"*fam"&amp;N5)) &amp; " =  (PS - "&amp;N5&amp;")/(30)"</f>
        <v>*fam29 =  (PS - 29)/(30)</v>
      </c>
    </row>
    <row r="6" spans="1:21" x14ac:dyDescent="0.45">
      <c r="B6" s="14">
        <f t="shared" si="0"/>
        <v>7</v>
      </c>
      <c r="C6" s="2"/>
      <c r="D6" s="2">
        <f t="shared" ref="D6:D12" si="6">D5</f>
        <v>1</v>
      </c>
      <c r="E6" s="2">
        <v>7</v>
      </c>
      <c r="F6" s="2">
        <v>7</v>
      </c>
      <c r="G6" s="2">
        <f t="shared" si="1"/>
        <v>0</v>
      </c>
      <c r="H6" s="6" t="str">
        <f t="shared" si="2"/>
        <v>*fam07 =  (PS - 7)/(30)</v>
      </c>
      <c r="I6" s="2"/>
      <c r="J6" s="14">
        <f t="shared" si="3"/>
        <v>203</v>
      </c>
      <c r="K6" s="2"/>
      <c r="L6" s="2">
        <f t="shared" ref="L6:L12" si="7">L5</f>
        <v>29</v>
      </c>
      <c r="M6" s="2">
        <v>7</v>
      </c>
      <c r="N6" s="2">
        <v>23</v>
      </c>
      <c r="O6" s="2">
        <f t="shared" si="4"/>
        <v>6</v>
      </c>
      <c r="P6" s="6" t="str">
        <f t="shared" si="5"/>
        <v>*fam23 =  (PS - 23)/(30)</v>
      </c>
    </row>
    <row r="7" spans="1:21" x14ac:dyDescent="0.45">
      <c r="B7" s="13">
        <f t="shared" si="0"/>
        <v>11</v>
      </c>
      <c r="C7" s="2"/>
      <c r="D7" s="2">
        <f t="shared" si="6"/>
        <v>1</v>
      </c>
      <c r="E7" s="2">
        <v>11</v>
      </c>
      <c r="F7" s="2">
        <v>11</v>
      </c>
      <c r="G7" s="2">
        <f t="shared" si="1"/>
        <v>0</v>
      </c>
      <c r="H7" s="8" t="str">
        <f t="shared" si="2"/>
        <v>*fam11 =  (PS - 11)/(30)</v>
      </c>
      <c r="I7" s="2"/>
      <c r="J7" s="13">
        <f t="shared" si="3"/>
        <v>319</v>
      </c>
      <c r="K7" s="2"/>
      <c r="L7" s="2">
        <f t="shared" si="7"/>
        <v>29</v>
      </c>
      <c r="M7" s="2">
        <v>11</v>
      </c>
      <c r="N7" s="2">
        <v>19</v>
      </c>
      <c r="O7" s="2">
        <f t="shared" si="4"/>
        <v>10</v>
      </c>
      <c r="P7" s="8" t="str">
        <f t="shared" si="5"/>
        <v>*fam19 =  (PS - 19)/(30)</v>
      </c>
    </row>
    <row r="8" spans="1:21" x14ac:dyDescent="0.45">
      <c r="B8" s="12">
        <f t="shared" si="0"/>
        <v>13</v>
      </c>
      <c r="C8" s="2"/>
      <c r="D8" s="2">
        <f t="shared" si="6"/>
        <v>1</v>
      </c>
      <c r="E8" s="2">
        <v>13</v>
      </c>
      <c r="F8" s="2">
        <v>13</v>
      </c>
      <c r="G8" s="2">
        <f t="shared" si="1"/>
        <v>0</v>
      </c>
      <c r="H8" s="10" t="str">
        <f t="shared" si="2"/>
        <v>*fam13 =  (PS - 13)/(30)</v>
      </c>
      <c r="I8" s="2"/>
      <c r="J8" s="12">
        <f t="shared" si="3"/>
        <v>377</v>
      </c>
      <c r="K8" s="2"/>
      <c r="L8" s="2">
        <f t="shared" si="7"/>
        <v>29</v>
      </c>
      <c r="M8" s="2">
        <v>13</v>
      </c>
      <c r="N8" s="2">
        <v>17</v>
      </c>
      <c r="O8" s="2">
        <f t="shared" si="4"/>
        <v>12</v>
      </c>
      <c r="P8" s="10" t="str">
        <f t="shared" si="5"/>
        <v>*fam17 =  (PS - 17)/(30)</v>
      </c>
    </row>
    <row r="9" spans="1:21" x14ac:dyDescent="0.45">
      <c r="B9" s="11">
        <f t="shared" si="0"/>
        <v>17</v>
      </c>
      <c r="C9" s="2"/>
      <c r="D9" s="2">
        <f t="shared" si="6"/>
        <v>1</v>
      </c>
      <c r="E9" s="2">
        <v>17</v>
      </c>
      <c r="F9" s="2">
        <v>17</v>
      </c>
      <c r="G9" s="2">
        <f t="shared" si="1"/>
        <v>0</v>
      </c>
      <c r="H9" s="10" t="str">
        <f t="shared" si="2"/>
        <v>*fam17 =  (PS - 17)/(30)</v>
      </c>
      <c r="I9" s="2"/>
      <c r="J9" s="11">
        <f t="shared" si="3"/>
        <v>493</v>
      </c>
      <c r="K9" s="2"/>
      <c r="L9" s="2">
        <f t="shared" si="7"/>
        <v>29</v>
      </c>
      <c r="M9" s="2">
        <v>17</v>
      </c>
      <c r="N9" s="2">
        <v>13</v>
      </c>
      <c r="O9" s="2">
        <f t="shared" si="4"/>
        <v>16</v>
      </c>
      <c r="P9" s="10" t="str">
        <f t="shared" si="5"/>
        <v>*fam13 =  (PS - 13)/(30)</v>
      </c>
    </row>
    <row r="10" spans="1:21" x14ac:dyDescent="0.45">
      <c r="B10" s="9">
        <f t="shared" si="0"/>
        <v>19</v>
      </c>
      <c r="C10" s="2"/>
      <c r="D10" s="2">
        <f t="shared" si="6"/>
        <v>1</v>
      </c>
      <c r="E10" s="2">
        <v>19</v>
      </c>
      <c r="F10" s="2">
        <v>19</v>
      </c>
      <c r="G10" s="2">
        <f t="shared" si="1"/>
        <v>0</v>
      </c>
      <c r="H10" s="8" t="str">
        <f t="shared" si="2"/>
        <v>*fam19 =  (PS - 19)/(30)</v>
      </c>
      <c r="I10" s="2"/>
      <c r="J10" s="9">
        <f t="shared" si="3"/>
        <v>551</v>
      </c>
      <c r="K10" s="2"/>
      <c r="L10" s="2">
        <f t="shared" si="7"/>
        <v>29</v>
      </c>
      <c r="M10" s="2">
        <v>19</v>
      </c>
      <c r="N10" s="2">
        <v>11</v>
      </c>
      <c r="O10" s="2">
        <f t="shared" si="4"/>
        <v>18</v>
      </c>
      <c r="P10" s="8" t="str">
        <f t="shared" si="5"/>
        <v>*fam11 =  (PS - 11)/(30)</v>
      </c>
    </row>
    <row r="11" spans="1:21" x14ac:dyDescent="0.45">
      <c r="B11" s="7">
        <f t="shared" si="0"/>
        <v>23</v>
      </c>
      <c r="C11" s="2"/>
      <c r="D11" s="2">
        <f t="shared" si="6"/>
        <v>1</v>
      </c>
      <c r="E11" s="2">
        <v>23</v>
      </c>
      <c r="F11" s="2">
        <v>23</v>
      </c>
      <c r="G11" s="2">
        <f t="shared" si="1"/>
        <v>0</v>
      </c>
      <c r="H11" s="6" t="str">
        <f t="shared" si="2"/>
        <v>*fam23 =  (PS - 23)/(30)</v>
      </c>
      <c r="I11" s="2"/>
      <c r="J11" s="7">
        <f t="shared" si="3"/>
        <v>667</v>
      </c>
      <c r="K11" s="2"/>
      <c r="L11" s="2">
        <f t="shared" si="7"/>
        <v>29</v>
      </c>
      <c r="M11" s="2">
        <v>23</v>
      </c>
      <c r="N11" s="2">
        <v>7</v>
      </c>
      <c r="O11" s="2">
        <f t="shared" si="4"/>
        <v>22</v>
      </c>
      <c r="P11" s="6" t="str">
        <f t="shared" si="5"/>
        <v>*fam07 =  (PS - 7)/(30)</v>
      </c>
    </row>
    <row r="12" spans="1:21" ht="19.2" thickBot="1" x14ac:dyDescent="0.5">
      <c r="B12" s="4">
        <f t="shared" si="0"/>
        <v>29</v>
      </c>
      <c r="C12" s="1"/>
      <c r="D12" s="1">
        <f t="shared" si="6"/>
        <v>1</v>
      </c>
      <c r="E12" s="1">
        <v>29</v>
      </c>
      <c r="F12" s="1">
        <v>29</v>
      </c>
      <c r="G12" s="1">
        <f t="shared" si="1"/>
        <v>0</v>
      </c>
      <c r="H12" s="3" t="str">
        <f t="shared" si="2"/>
        <v>*fam29 =  (PS - 29)/(30)</v>
      </c>
      <c r="I12" s="5"/>
      <c r="J12" s="4">
        <f t="shared" si="3"/>
        <v>841</v>
      </c>
      <c r="K12" s="1"/>
      <c r="L12" s="1">
        <f t="shared" si="7"/>
        <v>29</v>
      </c>
      <c r="M12" s="1">
        <v>29</v>
      </c>
      <c r="N12" s="1">
        <v>1</v>
      </c>
      <c r="O12" s="1">
        <f t="shared" si="4"/>
        <v>28</v>
      </c>
      <c r="P12" s="3" t="str">
        <f t="shared" si="5"/>
        <v>*fam01 =  (PS - 1)/(30)</v>
      </c>
    </row>
    <row r="14" spans="1:21" x14ac:dyDescent="0.45">
      <c r="R14" t="s">
        <v>1</v>
      </c>
      <c r="U14" t="s">
        <v>0</v>
      </c>
    </row>
    <row r="15" spans="1:21" x14ac:dyDescent="0.45">
      <c r="H15" t="s">
        <v>32</v>
      </c>
      <c r="R15">
        <f t="shared" ref="R15:R22" si="8">S15+T15</f>
        <v>0</v>
      </c>
      <c r="S15" s="2">
        <v>0</v>
      </c>
      <c r="T15">
        <v>0</v>
      </c>
      <c r="U15">
        <f>T15+S22</f>
        <v>0</v>
      </c>
    </row>
    <row r="16" spans="1:21" x14ac:dyDescent="0.45">
      <c r="H16" t="s">
        <v>21</v>
      </c>
      <c r="R16">
        <f t="shared" si="8"/>
        <v>6</v>
      </c>
      <c r="S16" s="2">
        <v>0</v>
      </c>
      <c r="T16">
        <v>6</v>
      </c>
      <c r="U16">
        <f>T16+S21</f>
        <v>6</v>
      </c>
    </row>
    <row r="17" spans="8:21" x14ac:dyDescent="0.45">
      <c r="H17" t="s">
        <v>20</v>
      </c>
      <c r="R17">
        <f t="shared" si="8"/>
        <v>10</v>
      </c>
      <c r="S17" s="2">
        <v>0</v>
      </c>
      <c r="T17">
        <v>10</v>
      </c>
      <c r="U17">
        <f>T17+S20</f>
        <v>10</v>
      </c>
    </row>
    <row r="18" spans="8:21" x14ac:dyDescent="0.45">
      <c r="H18" t="s">
        <v>22</v>
      </c>
      <c r="R18">
        <f t="shared" si="8"/>
        <v>12</v>
      </c>
      <c r="S18" s="2">
        <v>0</v>
      </c>
      <c r="T18">
        <v>12</v>
      </c>
      <c r="U18">
        <f>T18+S19</f>
        <v>12</v>
      </c>
    </row>
    <row r="19" spans="8:21" x14ac:dyDescent="0.45">
      <c r="H19" t="s">
        <v>23</v>
      </c>
      <c r="R19">
        <f t="shared" si="8"/>
        <v>16</v>
      </c>
      <c r="S19" s="2">
        <v>0</v>
      </c>
      <c r="T19">
        <v>16</v>
      </c>
      <c r="U19">
        <f>T19+S18</f>
        <v>16</v>
      </c>
    </row>
    <row r="20" spans="8:21" x14ac:dyDescent="0.45">
      <c r="H20" t="s">
        <v>24</v>
      </c>
      <c r="R20">
        <f t="shared" si="8"/>
        <v>18</v>
      </c>
      <c r="S20" s="2">
        <v>0</v>
      </c>
      <c r="T20">
        <v>18</v>
      </c>
      <c r="U20">
        <f>T20+S17</f>
        <v>18</v>
      </c>
    </row>
    <row r="21" spans="8:21" x14ac:dyDescent="0.45">
      <c r="R21">
        <f t="shared" si="8"/>
        <v>22</v>
      </c>
      <c r="S21" s="2">
        <v>0</v>
      </c>
      <c r="T21">
        <v>22</v>
      </c>
      <c r="U21">
        <f>T21+S16</f>
        <v>22</v>
      </c>
    </row>
    <row r="22" spans="8:21" ht="19.2" thickBot="1" x14ac:dyDescent="0.5">
      <c r="R22">
        <f t="shared" si="8"/>
        <v>28</v>
      </c>
      <c r="S22" s="1">
        <v>0</v>
      </c>
      <c r="T22">
        <v>28</v>
      </c>
      <c r="U22">
        <f>T22+S15</f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ECB-0DE3-4331-A403-E5F32640B6E4}">
  <dimension ref="A1:T22"/>
  <sheetViews>
    <sheetView showGridLines="0" workbookViewId="0">
      <selection activeCell="F12" sqref="F12"/>
    </sheetView>
  </sheetViews>
  <sheetFormatPr defaultRowHeight="18.600000000000001" x14ac:dyDescent="0.45"/>
  <cols>
    <col min="1" max="1" width="13.765625" bestFit="1" customWidth="1"/>
    <col min="2" max="2" width="4.69140625" customWidth="1"/>
    <col min="3" max="3" width="2.69140625" customWidth="1"/>
    <col min="4" max="4" width="6.84375" bestFit="1" customWidth="1"/>
    <col min="5" max="5" width="7.3828125" bestFit="1" customWidth="1"/>
    <col min="6" max="6" width="5.69140625" bestFit="1" customWidth="1"/>
    <col min="7" max="7" width="4" bestFit="1" customWidth="1"/>
    <col min="8" max="8" width="22" bestFit="1" customWidth="1"/>
    <col min="9" max="9" width="2.69140625" customWidth="1"/>
    <col min="10" max="10" width="4.69140625" customWidth="1"/>
    <col min="11" max="11" width="2.69140625" customWidth="1"/>
    <col min="12" max="12" width="6.84375" bestFit="1" customWidth="1"/>
    <col min="13" max="13" width="7.3828125" bestFit="1" customWidth="1"/>
    <col min="14" max="14" width="5.69140625" bestFit="1" customWidth="1"/>
    <col min="15" max="15" width="4" bestFit="1" customWidth="1"/>
    <col min="16" max="16" width="22" bestFit="1" customWidth="1"/>
    <col min="17" max="17" width="4.3046875" bestFit="1" customWidth="1"/>
    <col min="18" max="18" width="2.84375" bestFit="1" customWidth="1"/>
    <col min="19" max="19" width="1.84375" bestFit="1" customWidth="1"/>
    <col min="20" max="20" width="4.3828125" bestFit="1" customWidth="1"/>
  </cols>
  <sheetData>
    <row r="1" spans="1:20" ht="55.95" customHeight="1" x14ac:dyDescent="0.45">
      <c r="A1" s="51" t="str" cm="1">
        <f t="array" aca="1" ref="A1" ca="1">MID(CELL("filename",A1),FIND("]",CELL("filename",A1))+1,255)</f>
        <v>0291 pair 07 23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20" ht="19.2" thickBot="1" x14ac:dyDescent="0.5"/>
    <row r="3" spans="1:20" ht="19.2" thickBot="1" x14ac:dyDescent="0.5">
      <c r="B3" s="22"/>
      <c r="C3" s="21"/>
      <c r="D3" s="21"/>
      <c r="E3" s="21"/>
      <c r="F3" s="21"/>
      <c r="G3" s="21"/>
      <c r="H3" s="20"/>
      <c r="J3" s="22"/>
      <c r="K3" s="21"/>
      <c r="L3" s="21"/>
      <c r="M3" s="21"/>
      <c r="N3" s="21"/>
      <c r="O3" s="21"/>
      <c r="P3" s="20"/>
    </row>
    <row r="4" spans="1:20" x14ac:dyDescent="0.45">
      <c r="B4" s="19" t="s">
        <v>6</v>
      </c>
      <c r="C4" s="2"/>
      <c r="D4" s="2" t="str">
        <f>(IF(LEN(D5)=1,"*fam0"&amp;D5,"*fam"&amp;D5))</f>
        <v>*fam07</v>
      </c>
      <c r="E4" s="2" t="s">
        <v>5</v>
      </c>
      <c r="F4" s="18" t="s">
        <v>4</v>
      </c>
      <c r="G4" s="2" t="s">
        <v>3</v>
      </c>
      <c r="H4" s="17" t="s">
        <v>2</v>
      </c>
      <c r="I4" s="2"/>
      <c r="J4" s="19" t="s">
        <v>6</v>
      </c>
      <c r="K4" s="2"/>
      <c r="L4" s="2" t="str">
        <f>(IF(LEN(L5)=1,"*fam0"&amp;L5,"*fam"&amp;L5))</f>
        <v>*fam23</v>
      </c>
      <c r="M4" s="2" t="s">
        <v>5</v>
      </c>
      <c r="N4" s="18" t="s">
        <v>4</v>
      </c>
      <c r="O4" s="2" t="s">
        <v>3</v>
      </c>
      <c r="P4" s="17" t="s">
        <v>2</v>
      </c>
    </row>
    <row r="5" spans="1:20" x14ac:dyDescent="0.45">
      <c r="B5" s="16">
        <f t="shared" ref="B5:B12" si="0">D5*E5</f>
        <v>7</v>
      </c>
      <c r="C5" s="2"/>
      <c r="D5" s="2">
        <v>7</v>
      </c>
      <c r="E5" s="2">
        <v>1</v>
      </c>
      <c r="F5" s="2">
        <v>7</v>
      </c>
      <c r="G5" s="2">
        <f t="shared" ref="G5:G12" si="1">(B5-F5)/30</f>
        <v>0</v>
      </c>
      <c r="H5" s="6" t="str">
        <f t="shared" ref="H5:H12" si="2">(IF(LEN(F5)=1,"*fam0"&amp;F5,"*fam"&amp;F5)) &amp; " =  (PS - "&amp;F5&amp;")/(30)"</f>
        <v>*fam07 =  (PS - 7)/(30)</v>
      </c>
      <c r="I5" s="2"/>
      <c r="J5" s="16">
        <f t="shared" ref="J5:J12" si="3">L5*M5</f>
        <v>23</v>
      </c>
      <c r="K5" s="2"/>
      <c r="L5" s="2">
        <v>23</v>
      </c>
      <c r="M5" s="2">
        <v>1</v>
      </c>
      <c r="N5" s="2">
        <v>23</v>
      </c>
      <c r="O5" s="2">
        <f t="shared" ref="O5:O12" si="4">(J5-N5)/30</f>
        <v>0</v>
      </c>
      <c r="P5" s="6" t="str">
        <f t="shared" ref="P5:P12" si="5">(IF(LEN(N5)=1,"*fam0"&amp;N5,"*fam"&amp;N5)) &amp; " =  (PS - "&amp;N5&amp;")/(30)"</f>
        <v>*fam23 =  (PS - 23)/(30)</v>
      </c>
    </row>
    <row r="6" spans="1:20" x14ac:dyDescent="0.45">
      <c r="B6" s="14">
        <f t="shared" si="0"/>
        <v>49</v>
      </c>
      <c r="C6" s="2"/>
      <c r="D6" s="2">
        <v>7</v>
      </c>
      <c r="E6" s="2">
        <v>7</v>
      </c>
      <c r="F6" s="2">
        <v>19</v>
      </c>
      <c r="G6" s="2">
        <f t="shared" si="1"/>
        <v>1</v>
      </c>
      <c r="H6" s="8" t="str">
        <f t="shared" si="2"/>
        <v>*fam19 =  (PS - 19)/(30)</v>
      </c>
      <c r="I6" s="2"/>
      <c r="J6" s="14">
        <f t="shared" si="3"/>
        <v>161</v>
      </c>
      <c r="K6" s="2"/>
      <c r="L6" s="2">
        <f t="shared" ref="L6:L12" si="6">L5</f>
        <v>23</v>
      </c>
      <c r="M6" s="2">
        <v>7</v>
      </c>
      <c r="N6" s="2">
        <v>11</v>
      </c>
      <c r="O6" s="2">
        <f t="shared" si="4"/>
        <v>5</v>
      </c>
      <c r="P6" s="8" t="str">
        <f t="shared" si="5"/>
        <v>*fam11 =  (PS - 11)/(30)</v>
      </c>
    </row>
    <row r="7" spans="1:20" x14ac:dyDescent="0.45">
      <c r="B7" s="13">
        <f t="shared" si="0"/>
        <v>77</v>
      </c>
      <c r="C7" s="2"/>
      <c r="D7" s="2">
        <v>7</v>
      </c>
      <c r="E7" s="2">
        <v>11</v>
      </c>
      <c r="F7" s="2">
        <v>17</v>
      </c>
      <c r="G7" s="2">
        <f t="shared" si="1"/>
        <v>2</v>
      </c>
      <c r="H7" s="10" t="str">
        <f t="shared" si="2"/>
        <v>*fam17 =  (PS - 17)/(30)</v>
      </c>
      <c r="I7" s="2"/>
      <c r="J7" s="13">
        <f t="shared" si="3"/>
        <v>253</v>
      </c>
      <c r="K7" s="2"/>
      <c r="L7" s="2">
        <f t="shared" si="6"/>
        <v>23</v>
      </c>
      <c r="M7" s="2">
        <v>11</v>
      </c>
      <c r="N7" s="2">
        <v>13</v>
      </c>
      <c r="O7" s="2">
        <f t="shared" si="4"/>
        <v>8</v>
      </c>
      <c r="P7" s="10" t="str">
        <f t="shared" si="5"/>
        <v>*fam13 =  (PS - 13)/(30)</v>
      </c>
    </row>
    <row r="8" spans="1:20" x14ac:dyDescent="0.45">
      <c r="B8" s="12">
        <f t="shared" si="0"/>
        <v>91</v>
      </c>
      <c r="C8" s="2"/>
      <c r="D8" s="2">
        <v>7</v>
      </c>
      <c r="E8" s="2">
        <v>13</v>
      </c>
      <c r="F8" s="2">
        <v>1</v>
      </c>
      <c r="G8" s="2">
        <f t="shared" si="1"/>
        <v>3</v>
      </c>
      <c r="H8" s="15" t="str">
        <f t="shared" si="2"/>
        <v>*fam01 =  (PS - 1)/(30)</v>
      </c>
      <c r="I8" s="2"/>
      <c r="J8" s="12">
        <f t="shared" si="3"/>
        <v>299</v>
      </c>
      <c r="K8" s="2"/>
      <c r="L8" s="2">
        <f t="shared" si="6"/>
        <v>23</v>
      </c>
      <c r="M8" s="2">
        <v>13</v>
      </c>
      <c r="N8" s="2">
        <v>29</v>
      </c>
      <c r="O8" s="2">
        <f t="shared" si="4"/>
        <v>9</v>
      </c>
      <c r="P8" s="15" t="str">
        <f t="shared" si="5"/>
        <v>*fam29 =  (PS - 29)/(30)</v>
      </c>
    </row>
    <row r="9" spans="1:20" x14ac:dyDescent="0.45">
      <c r="B9" s="11">
        <f t="shared" si="0"/>
        <v>119</v>
      </c>
      <c r="C9" s="2"/>
      <c r="D9" s="2">
        <v>7</v>
      </c>
      <c r="E9" s="2">
        <v>17</v>
      </c>
      <c r="F9" s="2">
        <v>29</v>
      </c>
      <c r="G9" s="2">
        <f t="shared" si="1"/>
        <v>3</v>
      </c>
      <c r="H9" s="15" t="str">
        <f t="shared" si="2"/>
        <v>*fam29 =  (PS - 29)/(30)</v>
      </c>
      <c r="I9" s="2"/>
      <c r="J9" s="11">
        <f t="shared" si="3"/>
        <v>391</v>
      </c>
      <c r="K9" s="2"/>
      <c r="L9" s="2">
        <f t="shared" si="6"/>
        <v>23</v>
      </c>
      <c r="M9" s="2">
        <v>17</v>
      </c>
      <c r="N9" s="2">
        <v>1</v>
      </c>
      <c r="O9" s="2">
        <f t="shared" si="4"/>
        <v>13</v>
      </c>
      <c r="P9" s="15" t="str">
        <f t="shared" si="5"/>
        <v>*fam01 =  (PS - 1)/(30)</v>
      </c>
    </row>
    <row r="10" spans="1:20" x14ac:dyDescent="0.45">
      <c r="B10" s="9">
        <f t="shared" si="0"/>
        <v>133</v>
      </c>
      <c r="C10" s="2"/>
      <c r="D10" s="2">
        <v>7</v>
      </c>
      <c r="E10" s="2">
        <v>19</v>
      </c>
      <c r="F10" s="2">
        <v>13</v>
      </c>
      <c r="G10" s="2">
        <f t="shared" si="1"/>
        <v>4</v>
      </c>
      <c r="H10" s="10" t="str">
        <f t="shared" si="2"/>
        <v>*fam13 =  (PS - 13)/(30)</v>
      </c>
      <c r="I10" s="2"/>
      <c r="J10" s="9">
        <f t="shared" si="3"/>
        <v>437</v>
      </c>
      <c r="K10" s="2"/>
      <c r="L10" s="2">
        <f t="shared" si="6"/>
        <v>23</v>
      </c>
      <c r="M10" s="2">
        <v>19</v>
      </c>
      <c r="N10" s="2">
        <v>17</v>
      </c>
      <c r="O10" s="2">
        <f t="shared" si="4"/>
        <v>14</v>
      </c>
      <c r="P10" s="10" t="str">
        <f t="shared" si="5"/>
        <v>*fam17 =  (PS - 17)/(30)</v>
      </c>
    </row>
    <row r="11" spans="1:20" x14ac:dyDescent="0.45">
      <c r="B11" s="7">
        <f t="shared" si="0"/>
        <v>161</v>
      </c>
      <c r="C11" s="2"/>
      <c r="D11" s="2">
        <v>7</v>
      </c>
      <c r="E11" s="2">
        <v>23</v>
      </c>
      <c r="F11" s="2">
        <v>11</v>
      </c>
      <c r="G11" s="2">
        <f t="shared" si="1"/>
        <v>5</v>
      </c>
      <c r="H11" s="8" t="str">
        <f t="shared" si="2"/>
        <v>*fam11 =  (PS - 11)/(30)</v>
      </c>
      <c r="I11" s="2"/>
      <c r="J11" s="7">
        <f t="shared" si="3"/>
        <v>529</v>
      </c>
      <c r="K11" s="2"/>
      <c r="L11" s="2">
        <f t="shared" si="6"/>
        <v>23</v>
      </c>
      <c r="M11" s="2">
        <v>23</v>
      </c>
      <c r="N11" s="2">
        <v>19</v>
      </c>
      <c r="O11" s="2">
        <f t="shared" si="4"/>
        <v>17</v>
      </c>
      <c r="P11" s="8" t="str">
        <f t="shared" si="5"/>
        <v>*fam19 =  (PS - 19)/(30)</v>
      </c>
    </row>
    <row r="12" spans="1:20" ht="19.2" thickBot="1" x14ac:dyDescent="0.5">
      <c r="B12" s="4">
        <f t="shared" si="0"/>
        <v>203</v>
      </c>
      <c r="C12" s="1"/>
      <c r="D12" s="1">
        <v>7</v>
      </c>
      <c r="E12" s="1">
        <v>29</v>
      </c>
      <c r="F12" s="1">
        <v>23</v>
      </c>
      <c r="G12" s="1">
        <f t="shared" si="1"/>
        <v>6</v>
      </c>
      <c r="H12" s="31" t="str">
        <f t="shared" si="2"/>
        <v>*fam23 =  (PS - 23)/(30)</v>
      </c>
      <c r="I12" s="5"/>
      <c r="J12" s="4">
        <f t="shared" si="3"/>
        <v>667</v>
      </c>
      <c r="K12" s="1"/>
      <c r="L12" s="1">
        <f t="shared" si="6"/>
        <v>23</v>
      </c>
      <c r="M12" s="1">
        <v>29</v>
      </c>
      <c r="N12" s="1">
        <v>7</v>
      </c>
      <c r="O12" s="1">
        <f t="shared" si="4"/>
        <v>22</v>
      </c>
      <c r="P12" s="31" t="str">
        <f t="shared" si="5"/>
        <v>*fam07 =  (PS - 7)/(30)</v>
      </c>
    </row>
    <row r="14" spans="1:20" ht="19.2" thickBot="1" x14ac:dyDescent="0.5">
      <c r="Q14" t="s">
        <v>1</v>
      </c>
      <c r="T14" t="s">
        <v>0</v>
      </c>
    </row>
    <row r="15" spans="1:20" x14ac:dyDescent="0.45">
      <c r="H15" t="s">
        <v>32</v>
      </c>
      <c r="Q15">
        <f t="shared" ref="Q15:Q22" si="7">R15+S15</f>
        <v>0</v>
      </c>
      <c r="R15" s="30">
        <v>0</v>
      </c>
      <c r="S15" s="29">
        <v>0</v>
      </c>
      <c r="T15" s="28">
        <f>S15+R22</f>
        <v>22</v>
      </c>
    </row>
    <row r="16" spans="1:20" x14ac:dyDescent="0.45">
      <c r="H16" t="s">
        <v>21</v>
      </c>
      <c r="Q16">
        <f t="shared" si="7"/>
        <v>6</v>
      </c>
      <c r="R16" s="27">
        <v>5</v>
      </c>
      <c r="S16">
        <v>1</v>
      </c>
      <c r="T16" s="26">
        <f>S16+R21</f>
        <v>18</v>
      </c>
    </row>
    <row r="17" spans="8:20" x14ac:dyDescent="0.45">
      <c r="H17" t="s">
        <v>20</v>
      </c>
      <c r="Q17">
        <f t="shared" si="7"/>
        <v>10</v>
      </c>
      <c r="R17" s="27">
        <v>8</v>
      </c>
      <c r="S17">
        <v>2</v>
      </c>
      <c r="T17" s="26">
        <f>S17+R20</f>
        <v>16</v>
      </c>
    </row>
    <row r="18" spans="8:20" x14ac:dyDescent="0.45">
      <c r="H18" t="s">
        <v>22</v>
      </c>
      <c r="Q18">
        <f t="shared" si="7"/>
        <v>12</v>
      </c>
      <c r="R18" s="27">
        <v>9</v>
      </c>
      <c r="S18">
        <v>3</v>
      </c>
      <c r="T18" s="26">
        <f>S18+R19</f>
        <v>16</v>
      </c>
    </row>
    <row r="19" spans="8:20" x14ac:dyDescent="0.45">
      <c r="H19" t="s">
        <v>23</v>
      </c>
      <c r="Q19">
        <f t="shared" si="7"/>
        <v>16</v>
      </c>
      <c r="R19" s="27">
        <v>13</v>
      </c>
      <c r="S19">
        <v>3</v>
      </c>
      <c r="T19" s="26">
        <f>S19+R18</f>
        <v>12</v>
      </c>
    </row>
    <row r="20" spans="8:20" x14ac:dyDescent="0.45">
      <c r="H20" t="s">
        <v>24</v>
      </c>
      <c r="Q20">
        <f t="shared" si="7"/>
        <v>18</v>
      </c>
      <c r="R20" s="27">
        <v>14</v>
      </c>
      <c r="S20">
        <v>4</v>
      </c>
      <c r="T20" s="26">
        <f>S20+R17</f>
        <v>12</v>
      </c>
    </row>
    <row r="21" spans="8:20" x14ac:dyDescent="0.45">
      <c r="Q21">
        <f t="shared" si="7"/>
        <v>22</v>
      </c>
      <c r="R21" s="27">
        <v>17</v>
      </c>
      <c r="S21">
        <v>5</v>
      </c>
      <c r="T21" s="26">
        <f>S21+R16</f>
        <v>10</v>
      </c>
    </row>
    <row r="22" spans="8:20" ht="19.2" thickBot="1" x14ac:dyDescent="0.5">
      <c r="Q22">
        <f t="shared" si="7"/>
        <v>28</v>
      </c>
      <c r="R22" s="25">
        <v>22</v>
      </c>
      <c r="S22" s="24">
        <v>6</v>
      </c>
      <c r="T22" s="23">
        <f>S22+R15</f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58A6-410B-4A98-B55B-180744646BE3}">
  <dimension ref="A1:T22"/>
  <sheetViews>
    <sheetView showGridLines="0" workbookViewId="0">
      <selection sqref="A1:P20"/>
    </sheetView>
  </sheetViews>
  <sheetFormatPr defaultRowHeight="18.600000000000001" x14ac:dyDescent="0.45"/>
  <cols>
    <col min="1" max="1" width="13.765625" bestFit="1" customWidth="1"/>
    <col min="2" max="2" width="4.69140625" customWidth="1"/>
    <col min="3" max="3" width="2.69140625" customWidth="1"/>
    <col min="4" max="4" width="6.84375" bestFit="1" customWidth="1"/>
    <col min="5" max="5" width="7.3828125" bestFit="1" customWidth="1"/>
    <col min="6" max="6" width="5.69140625" bestFit="1" customWidth="1"/>
    <col min="7" max="7" width="4" bestFit="1" customWidth="1"/>
    <col min="8" max="8" width="22" bestFit="1" customWidth="1"/>
    <col min="9" max="9" width="2.69140625" customWidth="1"/>
    <col min="10" max="10" width="4.69140625" customWidth="1"/>
    <col min="11" max="11" width="2.69140625" customWidth="1"/>
    <col min="12" max="12" width="6.84375" bestFit="1" customWidth="1"/>
    <col min="13" max="13" width="7.3828125" bestFit="1" customWidth="1"/>
    <col min="14" max="14" width="5.69140625" bestFit="1" customWidth="1"/>
    <col min="15" max="15" width="4" bestFit="1" customWidth="1"/>
    <col min="16" max="16" width="22" bestFit="1" customWidth="1"/>
    <col min="17" max="17" width="4.3046875" bestFit="1" customWidth="1"/>
    <col min="18" max="19" width="2.84375" bestFit="1" customWidth="1"/>
    <col min="20" max="20" width="4.3828125" bestFit="1" customWidth="1"/>
  </cols>
  <sheetData>
    <row r="1" spans="1:20" ht="55.95" customHeight="1" x14ac:dyDescent="0.45">
      <c r="A1" s="51" t="str" cm="1">
        <f t="array" aca="1" ref="A1" ca="1">MID(CELL("filename",A1),FIND("]",CELL("filename",A1))+1,255)</f>
        <v>0292 pair 11 19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20" ht="19.2" thickBot="1" x14ac:dyDescent="0.5"/>
    <row r="3" spans="1:20" ht="19.2" thickBot="1" x14ac:dyDescent="0.5">
      <c r="B3" s="22"/>
      <c r="C3" s="21"/>
      <c r="D3" s="21"/>
      <c r="E3" s="21"/>
      <c r="F3" s="21"/>
      <c r="G3" s="21"/>
      <c r="H3" s="20"/>
      <c r="J3" s="22"/>
      <c r="K3" s="21"/>
      <c r="L3" s="21"/>
      <c r="M3" s="21"/>
      <c r="N3" s="21"/>
      <c r="O3" s="21"/>
      <c r="P3" s="20"/>
    </row>
    <row r="4" spans="1:20" x14ac:dyDescent="0.45">
      <c r="B4" s="48" t="s">
        <v>6</v>
      </c>
      <c r="C4" s="46"/>
      <c r="D4" s="46" t="str">
        <f>(IF(LEN(D5)=1,"*fam0"&amp;D5,"*fam"&amp;D5))</f>
        <v>*fam11</v>
      </c>
      <c r="E4" s="46" t="s">
        <v>5</v>
      </c>
      <c r="F4" s="47" t="s">
        <v>4</v>
      </c>
      <c r="G4" s="46" t="s">
        <v>3</v>
      </c>
      <c r="H4" s="45" t="s">
        <v>2</v>
      </c>
      <c r="I4" s="2"/>
      <c r="J4" s="2" t="s">
        <v>6</v>
      </c>
      <c r="K4" s="2"/>
      <c r="L4" s="2" t="str">
        <f>(IF(LEN(L5)=1,"*fam0"&amp;L5,"*fam"&amp;L5))</f>
        <v>*fam19</v>
      </c>
      <c r="M4" s="2" t="s">
        <v>5</v>
      </c>
      <c r="N4" s="18" t="s">
        <v>4</v>
      </c>
      <c r="O4" s="2" t="s">
        <v>3</v>
      </c>
      <c r="P4" s="2" t="s">
        <v>2</v>
      </c>
    </row>
    <row r="5" spans="1:20" x14ac:dyDescent="0.45">
      <c r="B5" s="16">
        <f t="shared" ref="B5:B12" si="0">D5*E5</f>
        <v>11</v>
      </c>
      <c r="C5" s="2"/>
      <c r="D5" s="2">
        <v>11</v>
      </c>
      <c r="E5" s="2">
        <v>1</v>
      </c>
      <c r="F5" s="2">
        <v>11</v>
      </c>
      <c r="G5" s="2">
        <f t="shared" ref="G5:G12" si="1">(B5-F5)/30</f>
        <v>0</v>
      </c>
      <c r="H5" s="43" t="str">
        <f t="shared" ref="H5:H12" si="2">(IF(LEN(F5)=1,"*fam0"&amp;F5,"*fam"&amp;F5)) &amp; " =  (PS - "&amp;F5&amp;")/(30)"</f>
        <v>*fam11 =  (PS - 11)/(30)</v>
      </c>
      <c r="I5" s="2"/>
      <c r="J5" s="44">
        <f t="shared" ref="J5:J12" si="3">L5*M5</f>
        <v>19</v>
      </c>
      <c r="K5" s="2"/>
      <c r="L5" s="2">
        <v>19</v>
      </c>
      <c r="M5" s="2">
        <v>1</v>
      </c>
      <c r="N5" s="2">
        <v>19</v>
      </c>
      <c r="O5" s="2">
        <f t="shared" ref="O5:O12" si="4">(J5-N5)/30</f>
        <v>0</v>
      </c>
      <c r="P5" s="43" t="str">
        <f t="shared" ref="P5:P12" si="5">(IF(LEN(N5)=1,"*fam0"&amp;N5,"*fam"&amp;N5)) &amp; " =  (PS - "&amp;N5&amp;")/(30)"</f>
        <v>*fam19 =  (PS - 19)/(30)</v>
      </c>
    </row>
    <row r="6" spans="1:20" x14ac:dyDescent="0.45">
      <c r="B6" s="14">
        <f t="shared" si="0"/>
        <v>77</v>
      </c>
      <c r="C6" s="2"/>
      <c r="D6" s="2">
        <f t="shared" ref="D6:D12" si="6">D5</f>
        <v>11</v>
      </c>
      <c r="E6" s="2">
        <v>7</v>
      </c>
      <c r="F6" s="2">
        <v>17</v>
      </c>
      <c r="G6" s="2">
        <f t="shared" si="1"/>
        <v>2</v>
      </c>
      <c r="H6" s="34" t="str">
        <f t="shared" si="2"/>
        <v>*fam17 =  (PS - 17)/(30)</v>
      </c>
      <c r="I6" s="2"/>
      <c r="J6" s="42">
        <f t="shared" si="3"/>
        <v>133</v>
      </c>
      <c r="K6" s="2"/>
      <c r="L6" s="2">
        <f t="shared" ref="L6:L12" si="7">L5</f>
        <v>19</v>
      </c>
      <c r="M6" s="2">
        <v>7</v>
      </c>
      <c r="N6" s="2">
        <v>13</v>
      </c>
      <c r="O6" s="2">
        <f t="shared" si="4"/>
        <v>4</v>
      </c>
      <c r="P6" s="34" t="str">
        <f t="shared" si="5"/>
        <v>*fam13 =  (PS - 13)/(30)</v>
      </c>
    </row>
    <row r="7" spans="1:20" x14ac:dyDescent="0.45">
      <c r="B7" s="13">
        <f t="shared" si="0"/>
        <v>121</v>
      </c>
      <c r="C7" s="2"/>
      <c r="D7" s="2">
        <f t="shared" si="6"/>
        <v>11</v>
      </c>
      <c r="E7" s="2">
        <v>11</v>
      </c>
      <c r="F7" s="2">
        <v>1</v>
      </c>
      <c r="G7" s="2">
        <f t="shared" si="1"/>
        <v>4</v>
      </c>
      <c r="H7" s="36" t="str">
        <f t="shared" si="2"/>
        <v>*fam01 =  (PS - 1)/(30)</v>
      </c>
      <c r="I7" s="2"/>
      <c r="J7" s="41">
        <f t="shared" si="3"/>
        <v>209</v>
      </c>
      <c r="K7" s="2"/>
      <c r="L7" s="2">
        <f t="shared" si="7"/>
        <v>19</v>
      </c>
      <c r="M7" s="2">
        <v>11</v>
      </c>
      <c r="N7" s="2">
        <v>29</v>
      </c>
      <c r="O7" s="2">
        <f t="shared" si="4"/>
        <v>6</v>
      </c>
      <c r="P7" s="36" t="str">
        <f t="shared" si="5"/>
        <v>*fam29 =  (PS - 29)/(30)</v>
      </c>
    </row>
    <row r="8" spans="1:20" x14ac:dyDescent="0.45">
      <c r="B8" s="12">
        <f t="shared" si="0"/>
        <v>143</v>
      </c>
      <c r="C8" s="2"/>
      <c r="D8" s="2">
        <f t="shared" si="6"/>
        <v>11</v>
      </c>
      <c r="E8" s="2">
        <v>13</v>
      </c>
      <c r="F8" s="2">
        <v>23</v>
      </c>
      <c r="G8" s="2">
        <f t="shared" si="1"/>
        <v>4</v>
      </c>
      <c r="H8" s="38" t="str">
        <f t="shared" si="2"/>
        <v>*fam23 =  (PS - 23)/(30)</v>
      </c>
      <c r="I8" s="2"/>
      <c r="J8" s="40">
        <f t="shared" si="3"/>
        <v>247</v>
      </c>
      <c r="K8" s="2"/>
      <c r="L8" s="2">
        <f t="shared" si="7"/>
        <v>19</v>
      </c>
      <c r="M8" s="2">
        <v>13</v>
      </c>
      <c r="N8" s="2">
        <v>7</v>
      </c>
      <c r="O8" s="2">
        <f t="shared" si="4"/>
        <v>8</v>
      </c>
      <c r="P8" s="38" t="str">
        <f t="shared" si="5"/>
        <v>*fam07 =  (PS - 7)/(30)</v>
      </c>
    </row>
    <row r="9" spans="1:20" x14ac:dyDescent="0.45">
      <c r="B9" s="11">
        <f t="shared" si="0"/>
        <v>187</v>
      </c>
      <c r="C9" s="2"/>
      <c r="D9" s="2">
        <f t="shared" si="6"/>
        <v>11</v>
      </c>
      <c r="E9" s="2">
        <v>17</v>
      </c>
      <c r="F9" s="2">
        <v>7</v>
      </c>
      <c r="G9" s="2">
        <f t="shared" si="1"/>
        <v>6</v>
      </c>
      <c r="H9" s="38" t="str">
        <f t="shared" si="2"/>
        <v>*fam07 =  (PS - 7)/(30)</v>
      </c>
      <c r="I9" s="2"/>
      <c r="J9" s="39">
        <f t="shared" si="3"/>
        <v>323</v>
      </c>
      <c r="K9" s="2"/>
      <c r="L9" s="2">
        <f t="shared" si="7"/>
        <v>19</v>
      </c>
      <c r="M9" s="2">
        <v>17</v>
      </c>
      <c r="N9" s="2">
        <v>23</v>
      </c>
      <c r="O9" s="2">
        <f t="shared" si="4"/>
        <v>10</v>
      </c>
      <c r="P9" s="38" t="str">
        <f t="shared" si="5"/>
        <v>*fam23 =  (PS - 23)/(30)</v>
      </c>
    </row>
    <row r="10" spans="1:20" x14ac:dyDescent="0.45">
      <c r="B10" s="9">
        <f t="shared" si="0"/>
        <v>209</v>
      </c>
      <c r="C10" s="2"/>
      <c r="D10" s="2">
        <f t="shared" si="6"/>
        <v>11</v>
      </c>
      <c r="E10" s="2">
        <v>19</v>
      </c>
      <c r="F10" s="2">
        <v>29</v>
      </c>
      <c r="G10" s="2">
        <f t="shared" si="1"/>
        <v>6</v>
      </c>
      <c r="H10" s="36" t="str">
        <f t="shared" si="2"/>
        <v>*fam29 =  (PS - 29)/(30)</v>
      </c>
      <c r="I10" s="2"/>
      <c r="J10" s="37">
        <f t="shared" si="3"/>
        <v>361</v>
      </c>
      <c r="K10" s="2"/>
      <c r="L10" s="2">
        <f t="shared" si="7"/>
        <v>19</v>
      </c>
      <c r="M10" s="2">
        <v>19</v>
      </c>
      <c r="N10" s="2">
        <v>1</v>
      </c>
      <c r="O10" s="2">
        <f t="shared" si="4"/>
        <v>12</v>
      </c>
      <c r="P10" s="36" t="str">
        <f t="shared" si="5"/>
        <v>*fam01 =  (PS - 1)/(30)</v>
      </c>
    </row>
    <row r="11" spans="1:20" x14ac:dyDescent="0.45">
      <c r="B11" s="7">
        <f t="shared" si="0"/>
        <v>253</v>
      </c>
      <c r="C11" s="2"/>
      <c r="D11" s="2">
        <f t="shared" si="6"/>
        <v>11</v>
      </c>
      <c r="E11" s="2">
        <v>23</v>
      </c>
      <c r="F11" s="2">
        <v>13</v>
      </c>
      <c r="G11" s="2">
        <f t="shared" si="1"/>
        <v>8</v>
      </c>
      <c r="H11" s="34" t="str">
        <f t="shared" si="2"/>
        <v>*fam13 =  (PS - 13)/(30)</v>
      </c>
      <c r="I11" s="2"/>
      <c r="J11" s="35">
        <f t="shared" si="3"/>
        <v>437</v>
      </c>
      <c r="K11" s="2"/>
      <c r="L11" s="2">
        <f t="shared" si="7"/>
        <v>19</v>
      </c>
      <c r="M11" s="2">
        <v>23</v>
      </c>
      <c r="N11" s="2">
        <v>17</v>
      </c>
      <c r="O11" s="2">
        <f t="shared" si="4"/>
        <v>14</v>
      </c>
      <c r="P11" s="34" t="str">
        <f t="shared" si="5"/>
        <v>*fam17 =  (PS - 17)/(30)</v>
      </c>
    </row>
    <row r="12" spans="1:20" ht="19.2" thickBot="1" x14ac:dyDescent="0.5">
      <c r="B12" s="4">
        <f t="shared" si="0"/>
        <v>319</v>
      </c>
      <c r="C12" s="1"/>
      <c r="D12" s="1">
        <f t="shared" si="6"/>
        <v>11</v>
      </c>
      <c r="E12" s="1">
        <v>29</v>
      </c>
      <c r="F12" s="1">
        <v>19</v>
      </c>
      <c r="G12" s="1">
        <f t="shared" si="1"/>
        <v>10</v>
      </c>
      <c r="H12" s="32" t="str">
        <f t="shared" si="2"/>
        <v>*fam19 =  (PS - 19)/(30)</v>
      </c>
      <c r="I12" s="5"/>
      <c r="J12" s="33">
        <f t="shared" si="3"/>
        <v>551</v>
      </c>
      <c r="K12" s="5"/>
      <c r="L12" s="5">
        <f t="shared" si="7"/>
        <v>19</v>
      </c>
      <c r="M12" s="5">
        <v>29</v>
      </c>
      <c r="N12" s="5">
        <v>11</v>
      </c>
      <c r="O12" s="5">
        <f t="shared" si="4"/>
        <v>18</v>
      </c>
      <c r="P12" s="32" t="str">
        <f t="shared" si="5"/>
        <v>*fam11 =  (PS - 11)/(30)</v>
      </c>
    </row>
    <row r="14" spans="1:20" x14ac:dyDescent="0.45">
      <c r="Q14" t="s">
        <v>1</v>
      </c>
      <c r="T14" t="s">
        <v>0</v>
      </c>
    </row>
    <row r="15" spans="1:20" x14ac:dyDescent="0.45">
      <c r="H15" t="s">
        <v>32</v>
      </c>
      <c r="Q15" s="2">
        <f t="shared" ref="Q15:Q22" si="8">R15+S15</f>
        <v>0</v>
      </c>
      <c r="R15">
        <v>0</v>
      </c>
      <c r="S15">
        <v>0</v>
      </c>
      <c r="T15">
        <f>S15+R22</f>
        <v>10</v>
      </c>
    </row>
    <row r="16" spans="1:20" x14ac:dyDescent="0.45">
      <c r="H16" t="s">
        <v>21</v>
      </c>
      <c r="Q16" s="2">
        <f t="shared" si="8"/>
        <v>6</v>
      </c>
      <c r="R16">
        <v>2</v>
      </c>
      <c r="S16">
        <v>4</v>
      </c>
      <c r="T16">
        <f>S16+R21</f>
        <v>12</v>
      </c>
    </row>
    <row r="17" spans="8:20" x14ac:dyDescent="0.45">
      <c r="H17" t="s">
        <v>20</v>
      </c>
      <c r="Q17" s="2">
        <f t="shared" si="8"/>
        <v>10</v>
      </c>
      <c r="R17">
        <v>4</v>
      </c>
      <c r="S17">
        <v>6</v>
      </c>
      <c r="T17">
        <f>S17+R20</f>
        <v>12</v>
      </c>
    </row>
    <row r="18" spans="8:20" x14ac:dyDescent="0.45">
      <c r="H18" t="s">
        <v>22</v>
      </c>
      <c r="Q18" s="2">
        <f t="shared" si="8"/>
        <v>12</v>
      </c>
      <c r="R18">
        <v>4</v>
      </c>
      <c r="S18">
        <v>8</v>
      </c>
      <c r="T18">
        <f>S18+R19</f>
        <v>14</v>
      </c>
    </row>
    <row r="19" spans="8:20" x14ac:dyDescent="0.45">
      <c r="H19" t="s">
        <v>23</v>
      </c>
      <c r="Q19" s="2">
        <f t="shared" si="8"/>
        <v>16</v>
      </c>
      <c r="R19">
        <v>6</v>
      </c>
      <c r="S19">
        <v>10</v>
      </c>
      <c r="T19">
        <f>S19+R18</f>
        <v>14</v>
      </c>
    </row>
    <row r="20" spans="8:20" x14ac:dyDescent="0.45">
      <c r="H20" t="s">
        <v>24</v>
      </c>
      <c r="Q20" s="2">
        <f t="shared" si="8"/>
        <v>18</v>
      </c>
      <c r="R20">
        <v>6</v>
      </c>
      <c r="S20">
        <v>12</v>
      </c>
      <c r="T20">
        <f>S20+R17</f>
        <v>16</v>
      </c>
    </row>
    <row r="21" spans="8:20" x14ac:dyDescent="0.45">
      <c r="Q21" s="2">
        <f t="shared" si="8"/>
        <v>22</v>
      </c>
      <c r="R21">
        <v>8</v>
      </c>
      <c r="S21">
        <v>14</v>
      </c>
      <c r="T21">
        <f>S21+R16</f>
        <v>16</v>
      </c>
    </row>
    <row r="22" spans="8:20" ht="19.2" thickBot="1" x14ac:dyDescent="0.5">
      <c r="Q22" s="1">
        <f t="shared" si="8"/>
        <v>28</v>
      </c>
      <c r="R22">
        <v>10</v>
      </c>
      <c r="S22">
        <v>18</v>
      </c>
      <c r="T22">
        <f>S22+R15</f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6F0C-8371-4FAE-A15D-4C2583667BC9}">
  <dimension ref="A1:T33"/>
  <sheetViews>
    <sheetView showGridLines="0" workbookViewId="0">
      <selection sqref="A1:P20"/>
    </sheetView>
  </sheetViews>
  <sheetFormatPr defaultRowHeight="18.600000000000001" x14ac:dyDescent="0.45"/>
  <cols>
    <col min="1" max="1" width="13.765625" bestFit="1" customWidth="1"/>
    <col min="2" max="2" width="4.69140625" customWidth="1"/>
    <col min="3" max="3" width="2.69140625" customWidth="1"/>
    <col min="4" max="4" width="6.84375" bestFit="1" customWidth="1"/>
    <col min="5" max="5" width="7.3828125" bestFit="1" customWidth="1"/>
    <col min="6" max="6" width="5.69140625" bestFit="1" customWidth="1"/>
    <col min="7" max="7" width="4" bestFit="1" customWidth="1"/>
    <col min="8" max="8" width="22" bestFit="1" customWidth="1"/>
    <col min="9" max="9" width="2.69140625" customWidth="1"/>
    <col min="10" max="10" width="4.69140625" customWidth="1"/>
    <col min="11" max="11" width="2.69140625" customWidth="1"/>
    <col min="12" max="12" width="6.84375" bestFit="1" customWidth="1"/>
    <col min="13" max="13" width="7.3828125" bestFit="1" customWidth="1"/>
    <col min="14" max="14" width="5.69140625" bestFit="1" customWidth="1"/>
    <col min="15" max="15" width="4" bestFit="1" customWidth="1"/>
    <col min="16" max="16" width="22" bestFit="1" customWidth="1"/>
    <col min="17" max="17" width="4.3046875" bestFit="1" customWidth="1"/>
    <col min="18" max="19" width="2.84375" bestFit="1" customWidth="1"/>
    <col min="20" max="20" width="4.3828125" bestFit="1" customWidth="1"/>
  </cols>
  <sheetData>
    <row r="1" spans="1:20" ht="55.95" customHeight="1" x14ac:dyDescent="0.45">
      <c r="A1" s="51" t="str" cm="1">
        <f t="array" aca="1" ref="A1" ca="1">MID(CELL("filename",A1),FIND("]",CELL("filename",A1))+1,255)</f>
        <v>0293 pair 13 17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20" ht="19.2" thickBot="1" x14ac:dyDescent="0.5"/>
    <row r="3" spans="1:20" ht="19.2" thickBot="1" x14ac:dyDescent="0.5">
      <c r="B3" s="22"/>
      <c r="C3" s="21"/>
      <c r="D3" s="21"/>
      <c r="E3" s="21"/>
      <c r="F3" s="21"/>
      <c r="G3" s="21"/>
      <c r="H3" s="20"/>
      <c r="J3" s="22"/>
      <c r="K3" s="21"/>
      <c r="L3" s="21"/>
      <c r="M3" s="21"/>
      <c r="N3" s="21"/>
      <c r="O3" s="21"/>
      <c r="P3" s="20"/>
    </row>
    <row r="4" spans="1:20" x14ac:dyDescent="0.45">
      <c r="B4" s="19" t="s">
        <v>6</v>
      </c>
      <c r="C4" s="2"/>
      <c r="D4" s="2" t="str">
        <f>(IF(LEN(D5)=1,"*fam0"&amp;D5,"*fam"&amp;D5))</f>
        <v>*fam13</v>
      </c>
      <c r="E4" s="2" t="s">
        <v>5</v>
      </c>
      <c r="F4" s="18" t="s">
        <v>4</v>
      </c>
      <c r="G4" s="2" t="s">
        <v>3</v>
      </c>
      <c r="H4" s="17" t="s">
        <v>2</v>
      </c>
      <c r="I4" s="2"/>
      <c r="J4" s="19" t="s">
        <v>6</v>
      </c>
      <c r="K4" s="2"/>
      <c r="L4" s="2" t="str">
        <f>(IF(LEN(L5)=1,"*fam0"&amp;L5,"*fam"&amp;L5))</f>
        <v>*fam17</v>
      </c>
      <c r="M4" s="2" t="s">
        <v>5</v>
      </c>
      <c r="N4" s="18" t="s">
        <v>4</v>
      </c>
      <c r="O4" s="2" t="s">
        <v>3</v>
      </c>
      <c r="P4" s="17" t="s">
        <v>2</v>
      </c>
    </row>
    <row r="5" spans="1:20" x14ac:dyDescent="0.45">
      <c r="B5" s="16">
        <f t="shared" ref="B5:B12" si="0">D5*E5</f>
        <v>13</v>
      </c>
      <c r="C5" s="2"/>
      <c r="D5" s="2">
        <v>13</v>
      </c>
      <c r="E5" s="2">
        <v>1</v>
      </c>
      <c r="F5" s="2">
        <v>13</v>
      </c>
      <c r="G5" s="2">
        <f t="shared" ref="G5:G12" si="1">(B5-F5)/30</f>
        <v>0</v>
      </c>
      <c r="H5" s="10" t="str">
        <f t="shared" ref="H5:H12" si="2">(IF(LEN(F5)=1,"*fam0"&amp;F5,"*fam"&amp;F5)) &amp; " =  (PS - "&amp;F5&amp;")/(30)"</f>
        <v>*fam13 =  (PS - 13)/(30)</v>
      </c>
      <c r="I5" s="2"/>
      <c r="J5" s="16">
        <f t="shared" ref="J5:J12" si="3">L5*M5</f>
        <v>17</v>
      </c>
      <c r="K5" s="2"/>
      <c r="L5" s="2">
        <v>17</v>
      </c>
      <c r="M5" s="2">
        <v>1</v>
      </c>
      <c r="N5" s="2">
        <v>17</v>
      </c>
      <c r="O5" s="2">
        <f t="shared" ref="O5:O12" si="4">(J5-N5)/30</f>
        <v>0</v>
      </c>
      <c r="P5" s="10" t="str">
        <f t="shared" ref="P5:P12" si="5">(IF(LEN(N5)=1,"*fam0"&amp;N5,"*fam"&amp;N5)) &amp; " =  (PS - "&amp;N5&amp;")/(30)"</f>
        <v>*fam17 =  (PS - 17)/(30)</v>
      </c>
    </row>
    <row r="6" spans="1:20" x14ac:dyDescent="0.45">
      <c r="B6" s="14">
        <f t="shared" si="0"/>
        <v>91</v>
      </c>
      <c r="C6" s="2"/>
      <c r="D6" s="2">
        <f t="shared" ref="D6:D12" si="6">D5</f>
        <v>13</v>
      </c>
      <c r="E6" s="2">
        <v>7</v>
      </c>
      <c r="F6" s="2">
        <v>1</v>
      </c>
      <c r="G6" s="2">
        <f t="shared" si="1"/>
        <v>3</v>
      </c>
      <c r="H6" s="15" t="str">
        <f t="shared" si="2"/>
        <v>*fam01 =  (PS - 1)/(30)</v>
      </c>
      <c r="I6" s="2"/>
      <c r="J6" s="14">
        <f t="shared" si="3"/>
        <v>119</v>
      </c>
      <c r="K6" s="2"/>
      <c r="L6" s="2">
        <f t="shared" ref="L6:L12" si="7">L5</f>
        <v>17</v>
      </c>
      <c r="M6" s="2">
        <v>7</v>
      </c>
      <c r="N6" s="2">
        <v>29</v>
      </c>
      <c r="O6" s="2">
        <f t="shared" si="4"/>
        <v>3</v>
      </c>
      <c r="P6" s="15" t="str">
        <f t="shared" si="5"/>
        <v>*fam29 =  (PS - 29)/(30)</v>
      </c>
    </row>
    <row r="7" spans="1:20" x14ac:dyDescent="0.45">
      <c r="B7" s="13">
        <f t="shared" si="0"/>
        <v>143</v>
      </c>
      <c r="C7" s="2"/>
      <c r="D7" s="2">
        <f t="shared" si="6"/>
        <v>13</v>
      </c>
      <c r="E7" s="2">
        <v>11</v>
      </c>
      <c r="F7" s="2">
        <v>23</v>
      </c>
      <c r="G7" s="2">
        <f t="shared" si="1"/>
        <v>4</v>
      </c>
      <c r="H7" s="6" t="str">
        <f t="shared" si="2"/>
        <v>*fam23 =  (PS - 23)/(30)</v>
      </c>
      <c r="I7" s="2"/>
      <c r="J7" s="13">
        <f t="shared" si="3"/>
        <v>187</v>
      </c>
      <c r="K7" s="2"/>
      <c r="L7" s="2">
        <f t="shared" si="7"/>
        <v>17</v>
      </c>
      <c r="M7" s="2">
        <v>11</v>
      </c>
      <c r="N7" s="2">
        <v>7</v>
      </c>
      <c r="O7" s="2">
        <f t="shared" si="4"/>
        <v>6</v>
      </c>
      <c r="P7" s="6" t="str">
        <f t="shared" si="5"/>
        <v>*fam07 =  (PS - 7)/(30)</v>
      </c>
    </row>
    <row r="8" spans="1:20" x14ac:dyDescent="0.45">
      <c r="B8" s="12">
        <f t="shared" si="0"/>
        <v>169</v>
      </c>
      <c r="C8" s="2"/>
      <c r="D8" s="2">
        <f t="shared" si="6"/>
        <v>13</v>
      </c>
      <c r="E8" s="2">
        <v>13</v>
      </c>
      <c r="F8" s="2">
        <v>19</v>
      </c>
      <c r="G8" s="2">
        <f t="shared" si="1"/>
        <v>5</v>
      </c>
      <c r="H8" s="8" t="str">
        <f t="shared" si="2"/>
        <v>*fam19 =  (PS - 19)/(30)</v>
      </c>
      <c r="I8" s="2"/>
      <c r="J8" s="12">
        <f t="shared" si="3"/>
        <v>221</v>
      </c>
      <c r="K8" s="2"/>
      <c r="L8" s="2">
        <f t="shared" si="7"/>
        <v>17</v>
      </c>
      <c r="M8" s="2">
        <v>13</v>
      </c>
      <c r="N8" s="2">
        <v>11</v>
      </c>
      <c r="O8" s="2">
        <f t="shared" si="4"/>
        <v>7</v>
      </c>
      <c r="P8" s="8" t="str">
        <f t="shared" si="5"/>
        <v>*fam11 =  (PS - 11)/(30)</v>
      </c>
    </row>
    <row r="9" spans="1:20" x14ac:dyDescent="0.45">
      <c r="B9" s="11">
        <f t="shared" si="0"/>
        <v>221</v>
      </c>
      <c r="C9" s="2"/>
      <c r="D9" s="2">
        <f t="shared" si="6"/>
        <v>13</v>
      </c>
      <c r="E9" s="2">
        <v>17</v>
      </c>
      <c r="F9" s="2">
        <v>11</v>
      </c>
      <c r="G9" s="2">
        <f t="shared" si="1"/>
        <v>7</v>
      </c>
      <c r="H9" s="8" t="str">
        <f t="shared" si="2"/>
        <v>*fam11 =  (PS - 11)/(30)</v>
      </c>
      <c r="I9" s="2"/>
      <c r="J9" s="11">
        <f t="shared" si="3"/>
        <v>289</v>
      </c>
      <c r="K9" s="2"/>
      <c r="L9" s="2">
        <f t="shared" si="7"/>
        <v>17</v>
      </c>
      <c r="M9" s="2">
        <v>17</v>
      </c>
      <c r="N9" s="2">
        <v>19</v>
      </c>
      <c r="O9" s="2">
        <f t="shared" si="4"/>
        <v>9</v>
      </c>
      <c r="P9" s="8" t="str">
        <f t="shared" si="5"/>
        <v>*fam19 =  (PS - 19)/(30)</v>
      </c>
    </row>
    <row r="10" spans="1:20" x14ac:dyDescent="0.45">
      <c r="B10" s="9">
        <f t="shared" si="0"/>
        <v>247</v>
      </c>
      <c r="C10" s="2"/>
      <c r="D10" s="2">
        <f t="shared" si="6"/>
        <v>13</v>
      </c>
      <c r="E10" s="2">
        <v>19</v>
      </c>
      <c r="F10" s="2">
        <v>7</v>
      </c>
      <c r="G10" s="2">
        <f t="shared" si="1"/>
        <v>8</v>
      </c>
      <c r="H10" s="6" t="str">
        <f t="shared" si="2"/>
        <v>*fam07 =  (PS - 7)/(30)</v>
      </c>
      <c r="I10" s="2"/>
      <c r="J10" s="9">
        <f t="shared" si="3"/>
        <v>323</v>
      </c>
      <c r="K10" s="2"/>
      <c r="L10" s="2">
        <f t="shared" si="7"/>
        <v>17</v>
      </c>
      <c r="M10" s="2">
        <v>19</v>
      </c>
      <c r="N10" s="2">
        <v>23</v>
      </c>
      <c r="O10" s="2">
        <f t="shared" si="4"/>
        <v>10</v>
      </c>
      <c r="P10" s="6" t="str">
        <f t="shared" si="5"/>
        <v>*fam23 =  (PS - 23)/(30)</v>
      </c>
    </row>
    <row r="11" spans="1:20" x14ac:dyDescent="0.45">
      <c r="B11" s="7">
        <f t="shared" si="0"/>
        <v>299</v>
      </c>
      <c r="C11" s="2"/>
      <c r="D11" s="2">
        <f t="shared" si="6"/>
        <v>13</v>
      </c>
      <c r="E11" s="2">
        <v>23</v>
      </c>
      <c r="F11" s="2">
        <v>29</v>
      </c>
      <c r="G11" s="2">
        <f t="shared" si="1"/>
        <v>9</v>
      </c>
      <c r="H11" s="15" t="str">
        <f t="shared" si="2"/>
        <v>*fam29 =  (PS - 29)/(30)</v>
      </c>
      <c r="I11" s="2"/>
      <c r="J11" s="7">
        <f t="shared" si="3"/>
        <v>391</v>
      </c>
      <c r="K11" s="2"/>
      <c r="L11" s="2">
        <f t="shared" si="7"/>
        <v>17</v>
      </c>
      <c r="M11" s="2">
        <v>23</v>
      </c>
      <c r="N11" s="2">
        <v>1</v>
      </c>
      <c r="O11" s="2">
        <f t="shared" si="4"/>
        <v>13</v>
      </c>
      <c r="P11" s="15" t="str">
        <f t="shared" si="5"/>
        <v>*fam01 =  (PS - 1)/(30)</v>
      </c>
    </row>
    <row r="12" spans="1:20" ht="19.2" thickBot="1" x14ac:dyDescent="0.5">
      <c r="B12" s="4">
        <f t="shared" si="0"/>
        <v>377</v>
      </c>
      <c r="C12" s="1"/>
      <c r="D12" s="1">
        <f t="shared" si="6"/>
        <v>13</v>
      </c>
      <c r="E12" s="1">
        <v>29</v>
      </c>
      <c r="F12" s="1">
        <v>17</v>
      </c>
      <c r="G12" s="1">
        <f t="shared" si="1"/>
        <v>12</v>
      </c>
      <c r="H12" s="49" t="str">
        <f t="shared" si="2"/>
        <v>*fam17 =  (PS - 17)/(30)</v>
      </c>
      <c r="I12" s="5"/>
      <c r="J12" s="4">
        <f t="shared" si="3"/>
        <v>493</v>
      </c>
      <c r="K12" s="1"/>
      <c r="L12" s="1">
        <f t="shared" si="7"/>
        <v>17</v>
      </c>
      <c r="M12" s="1">
        <v>29</v>
      </c>
      <c r="N12" s="1">
        <v>13</v>
      </c>
      <c r="O12" s="1">
        <f t="shared" si="4"/>
        <v>16</v>
      </c>
      <c r="P12" s="49" t="str">
        <f t="shared" si="5"/>
        <v>*fam13 =  (PS - 13)/(30)</v>
      </c>
    </row>
    <row r="14" spans="1:20" x14ac:dyDescent="0.45">
      <c r="Q14" t="s">
        <v>1</v>
      </c>
      <c r="T14" t="s">
        <v>0</v>
      </c>
    </row>
    <row r="15" spans="1:20" x14ac:dyDescent="0.45">
      <c r="H15" t="s">
        <v>32</v>
      </c>
      <c r="Q15" s="2">
        <f t="shared" ref="Q15:Q22" si="8">R15+S15</f>
        <v>0</v>
      </c>
      <c r="R15">
        <v>0</v>
      </c>
      <c r="S15">
        <v>0</v>
      </c>
      <c r="T15">
        <f>S15+R22</f>
        <v>12</v>
      </c>
    </row>
    <row r="16" spans="1:20" x14ac:dyDescent="0.45">
      <c r="H16" t="s">
        <v>21</v>
      </c>
      <c r="Q16" s="2">
        <f t="shared" si="8"/>
        <v>6</v>
      </c>
      <c r="R16">
        <v>3</v>
      </c>
      <c r="S16">
        <v>3</v>
      </c>
      <c r="T16">
        <f>S16+R21</f>
        <v>12</v>
      </c>
    </row>
    <row r="17" spans="6:20" x14ac:dyDescent="0.45">
      <c r="H17" t="s">
        <v>20</v>
      </c>
      <c r="Q17" s="2">
        <f t="shared" si="8"/>
        <v>10</v>
      </c>
      <c r="R17">
        <v>4</v>
      </c>
      <c r="S17">
        <v>6</v>
      </c>
      <c r="T17">
        <f>S17+R20</f>
        <v>14</v>
      </c>
    </row>
    <row r="18" spans="6:20" x14ac:dyDescent="0.45">
      <c r="H18" t="s">
        <v>22</v>
      </c>
      <c r="Q18" s="2">
        <f t="shared" si="8"/>
        <v>12</v>
      </c>
      <c r="R18">
        <v>5</v>
      </c>
      <c r="S18">
        <v>7</v>
      </c>
      <c r="T18">
        <f>S18+R19</f>
        <v>14</v>
      </c>
    </row>
    <row r="19" spans="6:20" x14ac:dyDescent="0.45">
      <c r="H19" t="s">
        <v>23</v>
      </c>
      <c r="Q19" s="2">
        <f t="shared" si="8"/>
        <v>16</v>
      </c>
      <c r="R19">
        <v>7</v>
      </c>
      <c r="S19">
        <v>9</v>
      </c>
      <c r="T19">
        <f>S19+R18</f>
        <v>14</v>
      </c>
    </row>
    <row r="20" spans="6:20" x14ac:dyDescent="0.45">
      <c r="H20" t="s">
        <v>24</v>
      </c>
      <c r="Q20" s="2">
        <f t="shared" si="8"/>
        <v>18</v>
      </c>
      <c r="R20">
        <v>8</v>
      </c>
      <c r="S20">
        <v>10</v>
      </c>
      <c r="T20">
        <f>S20+R17</f>
        <v>14</v>
      </c>
    </row>
    <row r="21" spans="6:20" x14ac:dyDescent="0.45">
      <c r="Q21" s="2">
        <f t="shared" si="8"/>
        <v>22</v>
      </c>
      <c r="R21">
        <v>9</v>
      </c>
      <c r="S21">
        <v>13</v>
      </c>
      <c r="T21">
        <f>S21+R16</f>
        <v>16</v>
      </c>
    </row>
    <row r="22" spans="6:20" ht="19.2" thickBot="1" x14ac:dyDescent="0.5">
      <c r="Q22" s="1">
        <f t="shared" si="8"/>
        <v>28</v>
      </c>
      <c r="R22">
        <v>12</v>
      </c>
      <c r="S22">
        <v>16</v>
      </c>
      <c r="T22">
        <f>S22+R15</f>
        <v>16</v>
      </c>
    </row>
    <row r="23" spans="6:20" x14ac:dyDescent="0.45">
      <c r="F23">
        <v>91</v>
      </c>
      <c r="G23">
        <v>13</v>
      </c>
      <c r="H23">
        <v>7</v>
      </c>
    </row>
    <row r="24" spans="6:20" x14ac:dyDescent="0.45">
      <c r="F24">
        <v>119</v>
      </c>
      <c r="G24">
        <v>13</v>
      </c>
      <c r="H24">
        <v>17</v>
      </c>
    </row>
    <row r="25" spans="6:20" x14ac:dyDescent="0.45">
      <c r="F25">
        <f>SUM(F23:F24)</f>
        <v>210</v>
      </c>
      <c r="G25">
        <f>F25/30</f>
        <v>7</v>
      </c>
      <c r="H25" t="s">
        <v>31</v>
      </c>
    </row>
    <row r="27" spans="6:20" x14ac:dyDescent="0.45">
      <c r="F27">
        <v>169</v>
      </c>
      <c r="G27">
        <v>13</v>
      </c>
      <c r="H27">
        <v>19</v>
      </c>
    </row>
    <row r="28" spans="6:20" x14ac:dyDescent="0.45">
      <c r="F28">
        <v>221</v>
      </c>
      <c r="G28">
        <v>17</v>
      </c>
      <c r="H28">
        <v>13</v>
      </c>
    </row>
    <row r="29" spans="6:20" x14ac:dyDescent="0.45">
      <c r="F29">
        <f>SUM(F27:F28)</f>
        <v>390</v>
      </c>
      <c r="G29">
        <f>F29/30</f>
        <v>13</v>
      </c>
      <c r="H29" t="s">
        <v>31</v>
      </c>
    </row>
    <row r="31" spans="6:20" x14ac:dyDescent="0.45">
      <c r="F31" s="9">
        <v>247</v>
      </c>
    </row>
    <row r="32" spans="6:20" x14ac:dyDescent="0.45">
      <c r="F32">
        <v>323</v>
      </c>
    </row>
    <row r="33" spans="6:8" x14ac:dyDescent="0.45">
      <c r="F33">
        <f>SUM(F31:F32)</f>
        <v>570</v>
      </c>
      <c r="G33">
        <f>F33/30</f>
        <v>19</v>
      </c>
      <c r="H33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0BBC-9A28-41A4-920B-2F66B1C91B43}">
  <dimension ref="A1:E26"/>
  <sheetViews>
    <sheetView showGridLines="0" topLeftCell="A16" workbookViewId="0">
      <selection sqref="A1:G33"/>
    </sheetView>
  </sheetViews>
  <sheetFormatPr defaultRowHeight="18.600000000000001" x14ac:dyDescent="0.45"/>
  <cols>
    <col min="1" max="1" width="9.07421875" customWidth="1"/>
    <col min="7" max="7" width="2.3046875" customWidth="1"/>
  </cols>
  <sheetData>
    <row r="1" spans="1:5" ht="55.95" customHeight="1" x14ac:dyDescent="0.45">
      <c r="A1" s="51" t="str" cm="1">
        <f t="array" aca="1" ref="A1" ca="1">MID(CELL("filename",A1),FIND("]",CELL("filename",A1))+1,255)</f>
        <v>0294 pair side by side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5" x14ac:dyDescent="0.45">
      <c r="B2" t="s">
        <v>8</v>
      </c>
      <c r="E2" t="s">
        <v>9</v>
      </c>
    </row>
    <row r="10" spans="1:5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08A9-269F-43D7-8FE0-B2C301FF86BC}">
  <dimension ref="A1:G26"/>
  <sheetViews>
    <sheetView showGridLines="0" topLeftCell="A14" zoomScaleNormal="100" workbookViewId="0">
      <selection sqref="A1:G33"/>
    </sheetView>
  </sheetViews>
  <sheetFormatPr defaultRowHeight="18.600000000000001" x14ac:dyDescent="0.45"/>
  <cols>
    <col min="7" max="7" width="9.23046875" style="2"/>
  </cols>
  <sheetData>
    <row r="1" spans="1:7" ht="55.95" customHeight="1" x14ac:dyDescent="0.45">
      <c r="A1" s="51" t="str" cm="1">
        <f t="array" aca="1" ref="A1" ca="1">MID(CELL("filename",A1),FIND("]",CELL("filename",A1))+1,255)</f>
        <v>0295 pair 01 29 march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7" x14ac:dyDescent="0.45">
      <c r="B2" t="s">
        <v>8</v>
      </c>
      <c r="E2" t="s">
        <v>9</v>
      </c>
      <c r="G2" s="50"/>
    </row>
    <row r="10" spans="1:7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B198-B203-4B2A-973D-8885178CB83E}">
  <dimension ref="A1:G26"/>
  <sheetViews>
    <sheetView showGridLines="0" topLeftCell="A14" zoomScaleNormal="100" workbookViewId="0">
      <selection sqref="A1:G33"/>
    </sheetView>
  </sheetViews>
  <sheetFormatPr defaultRowHeight="18.600000000000001" x14ac:dyDescent="0.45"/>
  <cols>
    <col min="7" max="7" width="9.23046875" style="2"/>
  </cols>
  <sheetData>
    <row r="1" spans="1:7" ht="55.95" customHeight="1" x14ac:dyDescent="0.45">
      <c r="A1" s="51" t="str" cm="1">
        <f t="array" aca="1" ref="A1" ca="1">MID(CELL("filename",A1),FIND("]",CELL("filename",A1))+1,255)</f>
        <v>0296 pair 07 23 march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7" x14ac:dyDescent="0.45">
      <c r="B2" t="s">
        <v>8</v>
      </c>
      <c r="E2" t="s">
        <v>9</v>
      </c>
      <c r="G2" s="50"/>
    </row>
    <row r="10" spans="1:7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A408-8750-43D7-B1F6-43B4A570A612}">
  <dimension ref="A1:G26"/>
  <sheetViews>
    <sheetView showGridLines="0" topLeftCell="A23" zoomScaleNormal="100" workbookViewId="0">
      <selection sqref="A1:G33"/>
    </sheetView>
  </sheetViews>
  <sheetFormatPr defaultRowHeight="18.600000000000001" x14ac:dyDescent="0.45"/>
  <cols>
    <col min="7" max="7" width="9.23046875" style="2"/>
  </cols>
  <sheetData>
    <row r="1" spans="1:7" ht="55.95" customHeight="1" x14ac:dyDescent="0.45">
      <c r="A1" s="51" t="str" cm="1">
        <f t="array" aca="1" ref="A1" ca="1">MID(CELL("filename",A1),FIND("]",CELL("filename",A1))+1,255)</f>
        <v>0297 pair 11 19 march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7" x14ac:dyDescent="0.45">
      <c r="B2" t="s">
        <v>8</v>
      </c>
      <c r="E2" t="s">
        <v>9</v>
      </c>
      <c r="G2" s="50"/>
    </row>
    <row r="10" spans="1:7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623B-EE58-4E17-A0F0-31084E15F026}">
  <dimension ref="A1:G26"/>
  <sheetViews>
    <sheetView showGridLines="0" topLeftCell="A16" zoomScaleNormal="100" workbookViewId="0">
      <selection sqref="A1:G33"/>
    </sheetView>
  </sheetViews>
  <sheetFormatPr defaultRowHeight="18.600000000000001" x14ac:dyDescent="0.45"/>
  <cols>
    <col min="7" max="7" width="9.23046875" style="2"/>
  </cols>
  <sheetData>
    <row r="1" spans="1:7" ht="55.95" customHeight="1" x14ac:dyDescent="0.45">
      <c r="A1" s="51" t="str" cm="1">
        <f t="array" aca="1" ref="A1" ca="1">MID(CELL("filename",A1),FIND("]",CELL("filename",A1))+1,255)</f>
        <v>0298 pair 13 17 march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7" x14ac:dyDescent="0.45">
      <c r="B2" t="s">
        <v>8</v>
      </c>
      <c r="E2" t="s">
        <v>9</v>
      </c>
      <c r="G2" s="50"/>
    </row>
    <row r="10" spans="1:7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654A-5B63-44AD-98B2-085701A590A3}">
  <dimension ref="A1:E26"/>
  <sheetViews>
    <sheetView showGridLines="0" workbookViewId="0">
      <selection sqref="A1:G34"/>
    </sheetView>
  </sheetViews>
  <sheetFormatPr defaultRowHeight="18.600000000000001" x14ac:dyDescent="0.45"/>
  <cols>
    <col min="1" max="1" width="9.07421875" customWidth="1"/>
  </cols>
  <sheetData>
    <row r="1" spans="1:5" ht="55.95" customHeight="1" x14ac:dyDescent="0.45">
      <c r="A1" s="51" t="str" cm="1">
        <f t="array" aca="1" ref="A1" ca="1">MID(CELL("filename",A1),FIND("]",CELL("filename",A1))+1,255)</f>
        <v>0299 pair flip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5" x14ac:dyDescent="0.45">
      <c r="B2" t="s">
        <v>8</v>
      </c>
      <c r="E2" t="s">
        <v>9</v>
      </c>
    </row>
    <row r="10" spans="1:5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B0D5-EB57-4A65-AABF-5A84000182DE}">
  <dimension ref="A1:E26"/>
  <sheetViews>
    <sheetView workbookViewId="0"/>
  </sheetViews>
  <sheetFormatPr defaultRowHeight="18.600000000000001" x14ac:dyDescent="0.45"/>
  <cols>
    <col min="1" max="1" width="9.07421875" customWidth="1"/>
  </cols>
  <sheetData>
    <row r="1" spans="1:5" ht="55.95" customHeight="1" x14ac:dyDescent="0.45">
      <c r="A1" s="51" t="str" cm="1">
        <f t="array" aca="1" ref="A1" ca="1">MID(CELL("filename",A1),FIND("]",CELL("filename",A1))+1,255)</f>
        <v>0300 pair flip big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5" x14ac:dyDescent="0.45">
      <c r="B2" t="s">
        <v>8</v>
      </c>
      <c r="E2" t="s">
        <v>9</v>
      </c>
    </row>
    <row r="10" spans="1:5" x14ac:dyDescent="0.45">
      <c r="B10" t="s">
        <v>10</v>
      </c>
      <c r="E10" t="s">
        <v>11</v>
      </c>
    </row>
    <row r="18" spans="2:5" x14ac:dyDescent="0.45">
      <c r="B18" t="s">
        <v>12</v>
      </c>
      <c r="E18" t="s">
        <v>13</v>
      </c>
    </row>
    <row r="26" spans="2:5" x14ac:dyDescent="0.45">
      <c r="B26" t="s">
        <v>14</v>
      </c>
      <c r="E26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89A2-64F6-4D03-85EA-AF15BA54DC19}">
  <dimension ref="A1:L13"/>
  <sheetViews>
    <sheetView showGridLines="0" zoomScaleNormal="100" workbookViewId="0"/>
  </sheetViews>
  <sheetFormatPr defaultRowHeight="18.600000000000001" x14ac:dyDescent="0.45"/>
  <cols>
    <col min="1" max="1" width="9.69140625" customWidth="1"/>
    <col min="4" max="4" width="5.4609375" customWidth="1"/>
    <col min="8" max="8" width="9.23046875" customWidth="1"/>
    <col min="11" max="11" width="5.4609375" customWidth="1"/>
  </cols>
  <sheetData>
    <row r="1" spans="1:12" ht="55.95" customHeight="1" x14ac:dyDescent="0.45">
      <c r="A1" s="51" t="str" cm="1">
        <f t="array" aca="1" ref="A1" ca="1">MID(CELL("filename",A1),FIND("]",CELL("filename",A1))+1,255)</f>
        <v>0301 pair diff 10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12" x14ac:dyDescent="0.45">
      <c r="A2" s="51"/>
    </row>
    <row r="3" spans="1:12" x14ac:dyDescent="0.45">
      <c r="B3" t="s">
        <v>8</v>
      </c>
      <c r="E3" t="s">
        <v>12</v>
      </c>
      <c r="I3" t="s">
        <v>14</v>
      </c>
      <c r="L3" t="s">
        <v>11</v>
      </c>
    </row>
    <row r="13" spans="1:12" x14ac:dyDescent="0.45">
      <c r="B13" t="s">
        <v>10</v>
      </c>
      <c r="E13" t="s">
        <v>15</v>
      </c>
      <c r="I13" t="s">
        <v>13</v>
      </c>
      <c r="L13" t="s">
        <v>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1F5C-CF07-4C46-82AB-0C85392E28A2}">
  <dimension ref="A1:L21"/>
  <sheetViews>
    <sheetView showGridLines="0" zoomScaleNormal="100" workbookViewId="0">
      <selection sqref="A1:B1"/>
    </sheetView>
  </sheetViews>
  <sheetFormatPr defaultRowHeight="18.600000000000001" x14ac:dyDescent="0.45"/>
  <cols>
    <col min="1" max="1" width="9.69140625" customWidth="1"/>
    <col min="4" max="4" width="5.4609375" customWidth="1"/>
    <col min="8" max="8" width="9.23046875" customWidth="1"/>
    <col min="11" max="11" width="5.4609375" customWidth="1"/>
    <col min="15" max="15" width="3.61328125" customWidth="1"/>
  </cols>
  <sheetData>
    <row r="1" spans="1:12" ht="55.95" customHeight="1" x14ac:dyDescent="0.45">
      <c r="A1" s="51" t="str" cm="1">
        <f t="array" aca="1" ref="A1" ca="1">MID(CELL("filename",A1),FIND("]",CELL("filename",A1))+1,255)</f>
        <v>0302 pair diff 10 flip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2" spans="1:12" x14ac:dyDescent="0.45">
      <c r="A2" s="51"/>
    </row>
    <row r="3" spans="1:12" x14ac:dyDescent="0.45">
      <c r="B3" t="s">
        <v>8</v>
      </c>
      <c r="E3" t="s">
        <v>12</v>
      </c>
      <c r="I3" t="s">
        <v>14</v>
      </c>
      <c r="L3" t="s">
        <v>11</v>
      </c>
    </row>
    <row r="5" spans="1:12" x14ac:dyDescent="0.45">
      <c r="A5" t="s">
        <v>16</v>
      </c>
      <c r="H5" t="s">
        <v>16</v>
      </c>
    </row>
    <row r="7" spans="1:12" x14ac:dyDescent="0.45">
      <c r="A7" t="s">
        <v>17</v>
      </c>
      <c r="H7" t="s">
        <v>17</v>
      </c>
    </row>
    <row r="9" spans="1:12" x14ac:dyDescent="0.45">
      <c r="A9" t="s">
        <v>18</v>
      </c>
      <c r="H9" t="s">
        <v>18</v>
      </c>
    </row>
    <row r="11" spans="1:12" x14ac:dyDescent="0.45">
      <c r="A11" t="s">
        <v>19</v>
      </c>
      <c r="H11" t="s">
        <v>19</v>
      </c>
    </row>
    <row r="13" spans="1:12" x14ac:dyDescent="0.45">
      <c r="B13" t="s">
        <v>10</v>
      </c>
      <c r="E13" t="s">
        <v>15</v>
      </c>
      <c r="I13" t="s">
        <v>13</v>
      </c>
      <c r="L13" t="s">
        <v>9</v>
      </c>
    </row>
    <row r="15" spans="1:12" x14ac:dyDescent="0.45">
      <c r="A15" t="s">
        <v>16</v>
      </c>
      <c r="H15" t="s">
        <v>16</v>
      </c>
    </row>
    <row r="17" spans="1:8" x14ac:dyDescent="0.45">
      <c r="A17" t="s">
        <v>17</v>
      </c>
      <c r="H17" t="s">
        <v>17</v>
      </c>
    </row>
    <row r="19" spans="1:8" x14ac:dyDescent="0.45">
      <c r="A19" t="s">
        <v>18</v>
      </c>
      <c r="H19" t="s">
        <v>18</v>
      </c>
    </row>
    <row r="21" spans="1:8" x14ac:dyDescent="0.45">
      <c r="A21" t="s">
        <v>19</v>
      </c>
      <c r="H21" t="s">
        <v>19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8EFF-C1FD-42DD-BD61-B90B7E625EDB}">
  <dimension ref="A1:J19"/>
  <sheetViews>
    <sheetView tabSelected="1" workbookViewId="0"/>
  </sheetViews>
  <sheetFormatPr defaultRowHeight="18.600000000000001" x14ac:dyDescent="0.45"/>
  <cols>
    <col min="4" max="10" width="4.23046875" customWidth="1"/>
  </cols>
  <sheetData>
    <row r="1" spans="1:10" ht="55.8" x14ac:dyDescent="0.45">
      <c r="A1" s="51" t="str" cm="1">
        <f t="array" aca="1" ref="A1" ca="1">MID(CELL("filename",A1),FIND("]",CELL("filename",A1))+1,255)</f>
        <v>0303 pair diff color</v>
      </c>
      <c r="B1" t="str" cm="1">
        <f t="array" aca="1" ref="B1" ca="1">MID(CELL("filename"),SEARCH("[",CELL("filename"))+1,SEARCH(".",CELL("filename"))-1-SEARCH("[",CELL("filename")))</f>
        <v>Tio Cash Master 0290 Wildcard Pairs</v>
      </c>
    </row>
    <row r="4" spans="1:10" ht="19.2" thickBot="1" x14ac:dyDescent="0.5"/>
    <row r="5" spans="1:10" x14ac:dyDescent="0.45">
      <c r="C5" s="52" t="s">
        <v>25</v>
      </c>
      <c r="D5" s="53"/>
      <c r="E5" s="54" t="s">
        <v>26</v>
      </c>
      <c r="F5" s="55" t="s">
        <v>27</v>
      </c>
      <c r="G5" s="56"/>
      <c r="H5" s="57" t="s">
        <v>26</v>
      </c>
      <c r="J5">
        <v>1</v>
      </c>
    </row>
    <row r="6" spans="1:10" x14ac:dyDescent="0.45">
      <c r="C6" s="52" t="s">
        <v>28</v>
      </c>
      <c r="D6" s="58"/>
      <c r="E6" s="59"/>
      <c r="F6" s="60"/>
      <c r="G6" s="61"/>
      <c r="H6" s="62"/>
      <c r="J6">
        <v>1</v>
      </c>
    </row>
    <row r="7" spans="1:10" x14ac:dyDescent="0.45">
      <c r="D7" s="27"/>
      <c r="E7" s="63"/>
      <c r="F7" s="60"/>
      <c r="G7" s="26"/>
      <c r="H7" s="64"/>
      <c r="J7">
        <v>0</v>
      </c>
    </row>
    <row r="8" spans="1:10" x14ac:dyDescent="0.45">
      <c r="C8" s="52" t="s">
        <v>25</v>
      </c>
      <c r="D8" s="65" t="s">
        <v>27</v>
      </c>
      <c r="E8" s="59"/>
      <c r="F8" s="60"/>
      <c r="G8" s="66" t="s">
        <v>26</v>
      </c>
      <c r="H8" s="64"/>
      <c r="J8">
        <v>1</v>
      </c>
    </row>
    <row r="9" spans="1:10" x14ac:dyDescent="0.45">
      <c r="C9" s="52" t="s">
        <v>28</v>
      </c>
      <c r="D9" s="65"/>
      <c r="E9" s="59">
        <f>SUM(J5:J9)</f>
        <v>4</v>
      </c>
      <c r="F9" s="60"/>
      <c r="G9" s="66"/>
      <c r="H9" s="64"/>
      <c r="J9">
        <v>1</v>
      </c>
    </row>
    <row r="10" spans="1:10" x14ac:dyDescent="0.45">
      <c r="D10" s="65"/>
      <c r="E10" s="26"/>
      <c r="F10" s="60"/>
      <c r="G10" s="66"/>
      <c r="H10" s="64"/>
      <c r="J10">
        <v>0</v>
      </c>
    </row>
    <row r="11" spans="1:10" x14ac:dyDescent="0.45">
      <c r="C11" s="52" t="s">
        <v>28</v>
      </c>
      <c r="D11" s="65"/>
      <c r="E11" s="67" t="s">
        <v>27</v>
      </c>
      <c r="F11" s="60"/>
      <c r="G11" s="66"/>
      <c r="H11" s="64"/>
      <c r="J11">
        <v>1</v>
      </c>
    </row>
    <row r="12" spans="1:10" x14ac:dyDescent="0.45">
      <c r="C12" s="52" t="s">
        <v>25</v>
      </c>
      <c r="D12" s="65">
        <f>SUM(J8:J12)</f>
        <v>4</v>
      </c>
      <c r="E12" s="67"/>
      <c r="F12" s="60">
        <f>SUM(J5:J12)</f>
        <v>6</v>
      </c>
      <c r="G12" s="66"/>
      <c r="H12" s="64"/>
      <c r="J12">
        <v>1</v>
      </c>
    </row>
    <row r="13" spans="1:10" x14ac:dyDescent="0.45">
      <c r="D13" s="27"/>
      <c r="E13" s="67"/>
      <c r="F13" s="27"/>
      <c r="G13" s="66"/>
      <c r="H13" s="64"/>
      <c r="J13">
        <v>0</v>
      </c>
    </row>
    <row r="14" spans="1:10" x14ac:dyDescent="0.45">
      <c r="C14" s="52" t="s">
        <v>25</v>
      </c>
      <c r="D14" s="58"/>
      <c r="E14" s="67"/>
      <c r="F14" s="58"/>
      <c r="G14" s="66"/>
      <c r="H14" s="64"/>
      <c r="J14">
        <v>1</v>
      </c>
    </row>
    <row r="15" spans="1:10" ht="19.2" thickBot="1" x14ac:dyDescent="0.5">
      <c r="C15" s="52" t="s">
        <v>28</v>
      </c>
      <c r="D15" s="68"/>
      <c r="E15" s="69">
        <f>SUM(J11:J15)</f>
        <v>4</v>
      </c>
      <c r="F15" s="68"/>
      <c r="G15" s="70">
        <f>SUM(J8:J15)</f>
        <v>6</v>
      </c>
      <c r="H15" s="71">
        <f>SUM(J5:J15)</f>
        <v>8</v>
      </c>
      <c r="J15">
        <v>1</v>
      </c>
    </row>
    <row r="18" spans="4:4" x14ac:dyDescent="0.45">
      <c r="D18" t="s">
        <v>29</v>
      </c>
    </row>
    <row r="19" spans="4:4" x14ac:dyDescent="0.45"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0290 pair 01 29</vt:lpstr>
      <vt:lpstr>0291 pair 07 23</vt:lpstr>
      <vt:lpstr>0292 pair 11 19</vt:lpstr>
      <vt:lpstr>0293 pair 13 17</vt:lpstr>
      <vt:lpstr>0294 pair side by side</vt:lpstr>
      <vt:lpstr>0295 pair 01 29 march</vt:lpstr>
      <vt:lpstr>0296 pair 07 23 march</vt:lpstr>
      <vt:lpstr>0297 pair 11 19 march</vt:lpstr>
      <vt:lpstr>0298 pair 13 17 march</vt:lpstr>
      <vt:lpstr>0299 pair flip</vt:lpstr>
      <vt:lpstr>0300 pair flip big</vt:lpstr>
      <vt:lpstr>0301 pair diff 10</vt:lpstr>
      <vt:lpstr>0302 pair diff 10 flip</vt:lpstr>
      <vt:lpstr>0303 pair diff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2021-12-06T17:59:44Z</dcterms:created>
  <dcterms:modified xsi:type="dcterms:W3CDTF">2021-12-15T02:17:44Z</dcterms:modified>
</cp:coreProperties>
</file>