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Sheet1!$A$1:$L$56</definedName>
  </definedNames>
  <calcPr calcId="144525" concurrentCalc="0"/>
</workbook>
</file>

<file path=xl/sharedStrings.xml><?xml version="1.0" encoding="utf-8"?>
<sst xmlns="http://schemas.openxmlformats.org/spreadsheetml/2006/main" count="163">
  <si>
    <t>资源总类型</t>
  </si>
  <si>
    <t>资源大小(MB)</t>
  </si>
  <si>
    <t>资源子类型1</t>
  </si>
  <si>
    <t>子类型1大小（MB）</t>
  </si>
  <si>
    <t>资源子类型2</t>
  </si>
  <si>
    <t>资源子类型3</t>
  </si>
  <si>
    <t>子类型（MB）</t>
  </si>
  <si>
    <t>资源数量</t>
  </si>
  <si>
    <r>
      <rPr>
        <sz val="11"/>
        <color theme="1"/>
        <rFont val="宋体"/>
        <charset val="134"/>
      </rPr>
      <t>平均大小(KB</t>
    </r>
    <r>
      <rPr>
        <sz val="11"/>
        <color theme="1"/>
        <rFont val="宋体"/>
        <charset val="134"/>
      </rPr>
      <t>)</t>
    </r>
  </si>
  <si>
    <t>类型</t>
  </si>
  <si>
    <t>路径</t>
  </si>
  <si>
    <t>备注</t>
  </si>
  <si>
    <t>场景</t>
  </si>
  <si>
    <t>创建角色</t>
  </si>
  <si>
    <t>apk</t>
  </si>
  <si>
    <t>婚礼房间+仪式</t>
  </si>
  <si>
    <t>3D房间1+2</t>
  </si>
  <si>
    <r>
      <rPr>
        <sz val="11"/>
        <color theme="1"/>
        <rFont val="宋体"/>
        <charset val="134"/>
      </rPr>
      <t>删除了一个waitingroom02，需要重新统计，已减掉了3.5M（20170602</t>
    </r>
    <r>
      <rPr>
        <sz val="11"/>
        <color theme="1"/>
        <rFont val="宋体"/>
        <charset val="134"/>
      </rPr>
      <t>）</t>
    </r>
  </si>
  <si>
    <t>舞台2-5</t>
  </si>
  <si>
    <t>删除了一个wutai04，wutai05，需要重新统计，已减掉了1M(20170602)</t>
  </si>
  <si>
    <t>舞台6-8+阳台</t>
  </si>
  <si>
    <t>通用资源</t>
  </si>
  <si>
    <t>动态贴图+地光+动画</t>
  </si>
  <si>
    <t>家具</t>
  </si>
  <si>
    <t>动作</t>
  </si>
  <si>
    <t>舞蹈动作</t>
  </si>
  <si>
    <t>ab</t>
  </si>
  <si>
    <t>cdn/assetbundles/art/role/actions/ingame_dance_actions_anim</t>
  </si>
  <si>
    <t>st动作</t>
  </si>
  <si>
    <t>cdn/assetbundles/art/role/actions/ingame_nodance_actions_anim</t>
  </si>
  <si>
    <t>局外动作</t>
  </si>
  <si>
    <t>cdn/assetbundles/art/role/actions/actions_anim</t>
  </si>
  <si>
    <t>局内表情</t>
  </si>
  <si>
    <t>cdn/assetbundles/art/role/actions/expression</t>
  </si>
  <si>
    <t>局外表情</t>
  </si>
  <si>
    <t>cdn/assetbundles/art/role/actions/actions_anim_expression</t>
  </si>
  <si>
    <t>3DAvatar人物</t>
  </si>
  <si>
    <t>素体</t>
  </si>
  <si>
    <t>resources/art/role/bodypart</t>
  </si>
  <si>
    <t>服装</t>
  </si>
  <si>
    <t>普通</t>
  </si>
  <si>
    <t>男</t>
  </si>
  <si>
    <t>cdn/assetbundles/art/role/bodypart/male</t>
  </si>
  <si>
    <t>女</t>
  </si>
  <si>
    <t>cdn/assetbundles/art/role/bodypart/female</t>
  </si>
  <si>
    <t>套装</t>
  </si>
  <si>
    <t>cdn/assetbundles/art/role/bodypart/male/suit</t>
  </si>
  <si>
    <t>cdn/assetbundles/art/role/bodypart/female/suit</t>
  </si>
  <si>
    <t>妆容</t>
  </si>
  <si>
    <t>resources/art/role/makeup</t>
  </si>
  <si>
    <t>挂件</t>
  </si>
  <si>
    <t>cdn/assetbundles/art/role/male</t>
  </si>
  <si>
    <t>cdn/assetbundles/art/role/female</t>
  </si>
  <si>
    <t>UI资源-物品图标</t>
  </si>
  <si>
    <t>物品、服装</t>
  </si>
  <si>
    <t>cdn/assetbundles/texture/item_icon</t>
  </si>
  <si>
    <t>3DNPC人物</t>
  </si>
  <si>
    <t>resources/art/npc</t>
  </si>
  <si>
    <t>3D相机动画</t>
  </si>
  <si>
    <t>resources/art/camera</t>
  </si>
  <si>
    <t>UI资源</t>
  </si>
  <si>
    <t>图集</t>
  </si>
  <si>
    <t>staticResources/art/uiatlas</t>
  </si>
  <si>
    <t>特效</t>
  </si>
  <si>
    <t>staticResources/art/uieffects</t>
  </si>
  <si>
    <t>背景图</t>
  </si>
  <si>
    <t>staticResources/art/uitexture/untransparent</t>
  </si>
  <si>
    <r>
      <rPr>
        <sz val="11"/>
        <color theme="1"/>
        <rFont val="宋体"/>
        <charset val="134"/>
      </rPr>
      <t>透明散图(图集</t>
    </r>
    <r>
      <rPr>
        <sz val="11"/>
        <color theme="1"/>
        <rFont val="宋体"/>
        <charset val="134"/>
      </rPr>
      <t>)</t>
    </r>
  </si>
  <si>
    <t>staticResources/art/uitexture/transparent</t>
  </si>
  <si>
    <t>字体</t>
  </si>
  <si>
    <t>staticResources/font</t>
  </si>
  <si>
    <t>功能图标</t>
  </si>
  <si>
    <t>成就、任务</t>
  </si>
  <si>
    <t>cdn/assetbundles/texture/achievement</t>
  </si>
  <si>
    <t>背景</t>
  </si>
  <si>
    <t>cdn/assetbundles/texture/background</t>
  </si>
  <si>
    <t>活动</t>
  </si>
  <si>
    <t>cdn/assetbundles/texture/campaign</t>
  </si>
  <si>
    <t>卡牌</t>
  </si>
  <si>
    <t>cdn/assetbundles/texture/card_icon</t>
  </si>
  <si>
    <t>章节图</t>
  </si>
  <si>
    <t>cdn/assetbundles/texture/chapter_icon</t>
  </si>
  <si>
    <t>花园</t>
  </si>
  <si>
    <t>cdn/assetbundles/texture/garden</t>
  </si>
  <si>
    <t>局内</t>
  </si>
  <si>
    <t>cdn/assetbundles/texture/ingame</t>
  </si>
  <si>
    <t>cdn/assetbundles/texture/makeup</t>
  </si>
  <si>
    <t>头像框</t>
  </si>
  <si>
    <t>cdn/assetbundles/texture/portrait</t>
  </si>
  <si>
    <t>通用货币</t>
  </si>
  <si>
    <t>cdn/assetbundles/texture/ui_misc</t>
  </si>
  <si>
    <t>声音资源</t>
  </si>
  <si>
    <t>音乐</t>
  </si>
  <si>
    <t>assetbundle</t>
  </si>
  <si>
    <t>cdn/assetbundles/audio/bgm</t>
  </si>
  <si>
    <t>工程内</t>
  </si>
  <si>
    <t>resources/audio/bgm</t>
  </si>
  <si>
    <t>音效</t>
  </si>
  <si>
    <t>音符音效</t>
  </si>
  <si>
    <t>streamingassets/audio</t>
  </si>
  <si>
    <t>局外</t>
  </si>
  <si>
    <t>cdn/assetbundles/audio/sound_effect</t>
  </si>
  <si>
    <t>插件资源</t>
  </si>
  <si>
    <t>米大师</t>
  </si>
  <si>
    <t>阿波罗</t>
  </si>
  <si>
    <t>腾讯地图</t>
  </si>
  <si>
    <t>opencv</t>
  </si>
  <si>
    <t>潘多拉</t>
  </si>
  <si>
    <t>msdk + bugly</t>
  </si>
  <si>
    <t>视频压缩+播放</t>
  </si>
  <si>
    <t>xlua</t>
  </si>
  <si>
    <t>安全sdk</t>
  </si>
  <si>
    <t>信鸽</t>
  </si>
  <si>
    <t>配置</t>
  </si>
  <si>
    <t>cdn/assetbundles/config</t>
  </si>
  <si>
    <t>关卡配置</t>
  </si>
  <si>
    <t>cdn/assetbundles/level</t>
  </si>
  <si>
    <t>代码</t>
  </si>
  <si>
    <t>空apk</t>
  </si>
  <si>
    <t>apk资源大小</t>
  </si>
  <si>
    <t>apk外资源大小</t>
  </si>
  <si>
    <t>全部统计内容大小</t>
  </si>
  <si>
    <t>主支精简apk实际大小</t>
  </si>
  <si>
    <t>全量包理论值</t>
  </si>
  <si>
    <t>apk包容量比对</t>
  </si>
  <si>
    <t>容量KB</t>
  </si>
  <si>
    <t>差值KB</t>
  </si>
  <si>
    <t>百分比</t>
  </si>
  <si>
    <t>完整包</t>
  </si>
  <si>
    <t>config</t>
  </si>
  <si>
    <t>debug</t>
  </si>
  <si>
    <t>hotfix</t>
  </si>
  <si>
    <t>shaders</t>
  </si>
  <si>
    <t>audio</t>
  </si>
  <si>
    <t>art/3d</t>
  </si>
  <si>
    <t>art/3d_Effects</t>
  </si>
  <si>
    <t>art/camera</t>
  </si>
  <si>
    <t>art/masks</t>
  </si>
  <si>
    <t>art/note</t>
  </si>
  <si>
    <t>art/npc</t>
  </si>
  <si>
    <t>art/role/bodypart</t>
  </si>
  <si>
    <t>art/role/makeup</t>
  </si>
  <si>
    <t>art/role/pinchface</t>
  </si>
  <si>
    <t>art/role/pinchfacePrefabs</t>
  </si>
  <si>
    <t>art/stage_effects</t>
  </si>
  <si>
    <t>art/uieffects</t>
  </si>
  <si>
    <t>art/uiprefabs</t>
  </si>
  <si>
    <t>8M未压缩</t>
  </si>
  <si>
    <t>art/uiprefabs_hotfix</t>
  </si>
  <si>
    <t>streamingassets/NativeUIRes和opencv</t>
  </si>
  <si>
    <t>Scene</t>
  </si>
  <si>
    <t>去掉代码</t>
  </si>
  <si>
    <t>apk解压出来之后的资源</t>
  </si>
  <si>
    <t>容量MB</t>
  </si>
  <si>
    <t>用途</t>
  </si>
  <si>
    <t>midaspay.zip</t>
  </si>
  <si>
    <t>so库</t>
  </si>
  <si>
    <t>阿波罗语音、bugly,地图等</t>
  </si>
  <si>
    <t>C#代码及库(Assembly-CSharp.dll等)</t>
  </si>
  <si>
    <t>第二次测定中</t>
  </si>
  <si>
    <t>NPC+相机动画+素体+捏脸+音乐+音效=16.7 比之前的测定多出来1.2</t>
  </si>
  <si>
    <t>UIAnim+一张没压缩的图 = 1.4</t>
  </si>
  <si>
    <t>其他杂七杂八9M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</si>
</sst>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2" fillId="10" borderId="5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0" applyNumberForma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0" fontId="0" fillId="5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176" fontId="0" fillId="6" borderId="0" xfId="0" applyNumberFormat="1" applyFill="1">
      <alignment vertical="center"/>
    </xf>
    <xf numFmtId="0" fontId="0" fillId="6" borderId="0" xfId="0" applyFont="1" applyFill="1">
      <alignment vertical="center"/>
    </xf>
    <xf numFmtId="176" fontId="0" fillId="3" borderId="0" xfId="0" applyNumberFormat="1" applyFill="1">
      <alignment vertical="center"/>
    </xf>
    <xf numFmtId="176" fontId="0" fillId="7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5"/>
  <sheetViews>
    <sheetView tabSelected="1" workbookViewId="0">
      <pane ySplit="1" topLeftCell="A8" activePane="bottomLeft" state="frozen"/>
      <selection/>
      <selection pane="bottomLeft" activeCell="K36" sqref="K36"/>
    </sheetView>
  </sheetViews>
  <sheetFormatPr defaultColWidth="9" defaultRowHeight="13.5"/>
  <cols>
    <col min="1" max="1" width="23.125" style="9" customWidth="1"/>
    <col min="2" max="2" width="13" style="10" customWidth="1"/>
    <col min="3" max="3" width="14.25" style="9" customWidth="1"/>
    <col min="4" max="4" width="15.875" style="9" customWidth="1"/>
    <col min="5" max="5" width="11.875" customWidth="1"/>
    <col min="6" max="6" width="11.5" customWidth="1"/>
    <col min="7" max="7" width="11.625" style="11" customWidth="1"/>
    <col min="8" max="8" width="8.125" customWidth="1"/>
    <col min="9" max="9" width="12.5" style="12" customWidth="1"/>
    <col min="10" max="10" width="13.375" customWidth="1"/>
    <col min="11" max="11" width="33.625" customWidth="1"/>
    <col min="12" max="12" width="67.125" customWidth="1"/>
  </cols>
  <sheetData>
    <row r="1" spans="1:12">
      <c r="A1" s="9" t="s">
        <v>0</v>
      </c>
      <c r="B1" s="10" t="s">
        <v>1</v>
      </c>
      <c r="C1" s="9" t="s">
        <v>2</v>
      </c>
      <c r="D1" s="9" t="s">
        <v>3</v>
      </c>
      <c r="E1" t="s">
        <v>4</v>
      </c>
      <c r="F1" t="s">
        <v>5</v>
      </c>
      <c r="G1" s="13" t="s">
        <v>6</v>
      </c>
      <c r="H1" t="s">
        <v>7</v>
      </c>
      <c r="I1" s="32" t="s">
        <v>8</v>
      </c>
      <c r="J1" s="33" t="s">
        <v>9</v>
      </c>
      <c r="K1" t="s">
        <v>10</v>
      </c>
      <c r="L1" t="s">
        <v>11</v>
      </c>
    </row>
    <row r="2" s="8" customFormat="1" spans="1:10">
      <c r="A2" s="14" t="s">
        <v>12</v>
      </c>
      <c r="B2" s="15">
        <f>SUM(G2:G8)</f>
        <v>22.71</v>
      </c>
      <c r="C2" s="16" t="s">
        <v>13</v>
      </c>
      <c r="D2" s="16"/>
      <c r="G2" s="11">
        <v>3.5</v>
      </c>
      <c r="H2" s="8">
        <v>1</v>
      </c>
      <c r="I2" s="34">
        <f t="shared" ref="I2:I7" si="0">(G2/H2)*1024</f>
        <v>3584</v>
      </c>
      <c r="J2" s="35" t="s">
        <v>14</v>
      </c>
    </row>
    <row r="3" s="8" customFormat="1" spans="1:10">
      <c r="A3" s="14"/>
      <c r="B3" s="17"/>
      <c r="C3" s="16" t="s">
        <v>15</v>
      </c>
      <c r="D3" s="16"/>
      <c r="G3" s="11">
        <v>5.12</v>
      </c>
      <c r="H3" s="8">
        <v>1</v>
      </c>
      <c r="I3" s="34">
        <f t="shared" si="0"/>
        <v>5242.88</v>
      </c>
      <c r="J3" s="35" t="s">
        <v>14</v>
      </c>
    </row>
    <row r="4" s="8" customFormat="1" spans="1:12">
      <c r="A4" s="14"/>
      <c r="B4" s="17"/>
      <c r="C4" s="18" t="s">
        <v>16</v>
      </c>
      <c r="D4" s="18"/>
      <c r="E4" s="19"/>
      <c r="F4" s="19"/>
      <c r="G4" s="19">
        <v>7.5</v>
      </c>
      <c r="H4" s="19">
        <v>1</v>
      </c>
      <c r="I4" s="36">
        <f t="shared" si="0"/>
        <v>7680</v>
      </c>
      <c r="J4" s="37" t="s">
        <v>14</v>
      </c>
      <c r="K4" s="19"/>
      <c r="L4" s="37" t="s">
        <v>17</v>
      </c>
    </row>
    <row r="5" s="8" customFormat="1" spans="1:12">
      <c r="A5" s="14"/>
      <c r="B5" s="17"/>
      <c r="C5" s="18" t="s">
        <v>18</v>
      </c>
      <c r="D5" s="18"/>
      <c r="E5" s="19"/>
      <c r="F5" s="19"/>
      <c r="G5" s="19">
        <v>1.25</v>
      </c>
      <c r="H5" s="19">
        <v>1</v>
      </c>
      <c r="I5" s="36">
        <f t="shared" si="0"/>
        <v>1280</v>
      </c>
      <c r="J5" s="37" t="s">
        <v>14</v>
      </c>
      <c r="K5" s="19"/>
      <c r="L5" s="37" t="s">
        <v>19</v>
      </c>
    </row>
    <row r="6" s="8" customFormat="1" spans="1:10">
      <c r="A6" s="14"/>
      <c r="B6" s="17"/>
      <c r="C6" s="16" t="s">
        <v>20</v>
      </c>
      <c r="D6" s="16"/>
      <c r="G6" s="11">
        <v>2.18</v>
      </c>
      <c r="H6" s="8">
        <v>1</v>
      </c>
      <c r="I6" s="34"/>
      <c r="J6" s="35" t="s">
        <v>14</v>
      </c>
    </row>
    <row r="7" s="8" customFormat="1" spans="1:10">
      <c r="A7" s="14"/>
      <c r="B7" s="17"/>
      <c r="C7" s="16" t="s">
        <v>21</v>
      </c>
      <c r="D7" s="16">
        <v>3.16</v>
      </c>
      <c r="E7" s="8" t="s">
        <v>22</v>
      </c>
      <c r="G7" s="11">
        <v>1.37</v>
      </c>
      <c r="H7" s="8">
        <v>1</v>
      </c>
      <c r="I7" s="34">
        <f t="shared" si="0"/>
        <v>1402.88</v>
      </c>
      <c r="J7" s="35" t="s">
        <v>14</v>
      </c>
    </row>
    <row r="8" s="8" customFormat="1" spans="1:10">
      <c r="A8" s="14"/>
      <c r="B8" s="20"/>
      <c r="C8" s="16"/>
      <c r="D8" s="16"/>
      <c r="E8" s="8" t="s">
        <v>23</v>
      </c>
      <c r="G8" s="11">
        <v>1.79</v>
      </c>
      <c r="H8" s="8">
        <v>1</v>
      </c>
      <c r="I8" s="34"/>
      <c r="J8" s="35" t="s">
        <v>14</v>
      </c>
    </row>
    <row r="9" s="8" customFormat="1" spans="1:11">
      <c r="A9" s="21" t="s">
        <v>24</v>
      </c>
      <c r="B9" s="15">
        <f>SUM(G9:G13)</f>
        <v>133.25</v>
      </c>
      <c r="C9" s="16" t="s">
        <v>24</v>
      </c>
      <c r="D9" s="16">
        <f>SUM(G9:G13)</f>
        <v>133.25</v>
      </c>
      <c r="E9" s="22" t="s">
        <v>25</v>
      </c>
      <c r="F9" s="22"/>
      <c r="G9" s="11">
        <v>78.1</v>
      </c>
      <c r="H9" s="8">
        <v>1623</v>
      </c>
      <c r="I9" s="34">
        <f>(G9/H9)*1024</f>
        <v>49.275662353666</v>
      </c>
      <c r="J9" s="35" t="s">
        <v>26</v>
      </c>
      <c r="K9" s="8" t="s">
        <v>27</v>
      </c>
    </row>
    <row r="10" s="8" customFormat="1" spans="1:11">
      <c r="A10" s="14"/>
      <c r="B10" s="17"/>
      <c r="C10" s="16"/>
      <c r="D10" s="16"/>
      <c r="E10" s="22" t="s">
        <v>28</v>
      </c>
      <c r="F10" s="22"/>
      <c r="G10" s="11">
        <v>24.4</v>
      </c>
      <c r="H10" s="8">
        <v>272</v>
      </c>
      <c r="I10" s="34">
        <f t="shared" ref="I9:I15" si="1">(G10/H10)*1024</f>
        <v>91.8588235294118</v>
      </c>
      <c r="J10" s="35" t="s">
        <v>26</v>
      </c>
      <c r="K10" s="8" t="s">
        <v>29</v>
      </c>
    </row>
    <row r="11" s="8" customFormat="1" spans="1:11">
      <c r="A11" s="14"/>
      <c r="B11" s="17"/>
      <c r="C11" s="16"/>
      <c r="D11" s="16"/>
      <c r="E11" s="22" t="s">
        <v>30</v>
      </c>
      <c r="F11" s="22"/>
      <c r="G11" s="13">
        <v>20.6</v>
      </c>
      <c r="H11" s="8">
        <v>343</v>
      </c>
      <c r="I11" s="34">
        <f t="shared" si="1"/>
        <v>61.4997084548105</v>
      </c>
      <c r="J11" s="35" t="s">
        <v>26</v>
      </c>
      <c r="K11" s="8" t="s">
        <v>31</v>
      </c>
    </row>
    <row r="12" s="8" customFormat="1" spans="1:11">
      <c r="A12" s="14"/>
      <c r="B12" s="17"/>
      <c r="C12" s="16"/>
      <c r="D12" s="16"/>
      <c r="E12" s="23" t="s">
        <v>32</v>
      </c>
      <c r="F12" s="22"/>
      <c r="G12" s="13">
        <v>4.37</v>
      </c>
      <c r="H12" s="8">
        <v>177</v>
      </c>
      <c r="I12" s="34">
        <f t="shared" si="1"/>
        <v>25.2818079096045</v>
      </c>
      <c r="J12" s="35" t="s">
        <v>26</v>
      </c>
      <c r="K12" s="8" t="s">
        <v>33</v>
      </c>
    </row>
    <row r="13" s="8" customFormat="1" spans="1:11">
      <c r="A13" s="14"/>
      <c r="B13" s="20"/>
      <c r="C13" s="16"/>
      <c r="D13" s="16"/>
      <c r="E13" s="23" t="s">
        <v>34</v>
      </c>
      <c r="F13" s="22"/>
      <c r="G13" s="11">
        <v>5.78</v>
      </c>
      <c r="H13" s="8">
        <v>340</v>
      </c>
      <c r="I13" s="34">
        <f t="shared" si="1"/>
        <v>17.408</v>
      </c>
      <c r="J13" s="35" t="s">
        <v>26</v>
      </c>
      <c r="K13" s="8" t="s">
        <v>35</v>
      </c>
    </row>
    <row r="14" s="8" customFormat="1" spans="1:11">
      <c r="A14" s="14" t="s">
        <v>36</v>
      </c>
      <c r="B14" s="15">
        <f>SUM(G14:G21)</f>
        <v>298.56</v>
      </c>
      <c r="C14" s="16" t="s">
        <v>37</v>
      </c>
      <c r="D14" s="16">
        <v>0.5</v>
      </c>
      <c r="G14" s="11">
        <v>0.5</v>
      </c>
      <c r="H14" s="8">
        <v>1</v>
      </c>
      <c r="I14" s="34">
        <f t="shared" si="1"/>
        <v>512</v>
      </c>
      <c r="J14" s="35" t="s">
        <v>14</v>
      </c>
      <c r="K14" s="8" t="s">
        <v>38</v>
      </c>
    </row>
    <row r="15" s="8" customFormat="1" spans="1:11">
      <c r="A15" s="14"/>
      <c r="B15" s="17"/>
      <c r="C15" s="16" t="s">
        <v>39</v>
      </c>
      <c r="D15" s="16">
        <f>SUM(G15:G18)</f>
        <v>280.6</v>
      </c>
      <c r="E15" s="22" t="s">
        <v>40</v>
      </c>
      <c r="F15" s="22" t="s">
        <v>41</v>
      </c>
      <c r="G15" s="11">
        <v>93.3</v>
      </c>
      <c r="H15" s="8">
        <v>396</v>
      </c>
      <c r="I15" s="34">
        <f t="shared" si="1"/>
        <v>241.260606060606</v>
      </c>
      <c r="J15" s="35" t="s">
        <v>26</v>
      </c>
      <c r="K15" s="8" t="s">
        <v>42</v>
      </c>
    </row>
    <row r="16" s="8" customFormat="1" spans="1:11">
      <c r="A16" s="14"/>
      <c r="B16" s="17"/>
      <c r="C16" s="16"/>
      <c r="D16" s="16"/>
      <c r="E16" s="22"/>
      <c r="F16" s="22" t="s">
        <v>43</v>
      </c>
      <c r="G16" s="11">
        <v>114</v>
      </c>
      <c r="H16" s="8">
        <v>471</v>
      </c>
      <c r="I16" s="34">
        <f t="shared" ref="I16:I37" si="2">(G16/H16)*1024</f>
        <v>247.847133757962</v>
      </c>
      <c r="J16" s="35" t="s">
        <v>26</v>
      </c>
      <c r="K16" s="8" t="s">
        <v>44</v>
      </c>
    </row>
    <row r="17" s="8" customFormat="1" spans="1:11">
      <c r="A17" s="14"/>
      <c r="B17" s="17"/>
      <c r="C17" s="16"/>
      <c r="D17" s="16"/>
      <c r="E17" s="22" t="s">
        <v>45</v>
      </c>
      <c r="F17" s="22" t="s">
        <v>41</v>
      </c>
      <c r="G17" s="11">
        <v>35.7</v>
      </c>
      <c r="H17" s="8">
        <v>59</v>
      </c>
      <c r="I17" s="34">
        <f t="shared" si="2"/>
        <v>619.606779661017</v>
      </c>
      <c r="J17" s="35" t="s">
        <v>26</v>
      </c>
      <c r="K17" s="8" t="s">
        <v>46</v>
      </c>
    </row>
    <row r="18" s="8" customFormat="1" spans="1:11">
      <c r="A18" s="14"/>
      <c r="B18" s="17"/>
      <c r="C18" s="16"/>
      <c r="D18" s="16"/>
      <c r="E18" s="22"/>
      <c r="F18" s="22" t="s">
        <v>43</v>
      </c>
      <c r="G18" s="11">
        <v>37.6</v>
      </c>
      <c r="H18" s="8">
        <v>54</v>
      </c>
      <c r="I18" s="34">
        <f t="shared" si="2"/>
        <v>713.007407407407</v>
      </c>
      <c r="J18" s="35" t="s">
        <v>26</v>
      </c>
      <c r="K18" s="8" t="s">
        <v>47</v>
      </c>
    </row>
    <row r="19" s="8" customFormat="1" spans="1:11">
      <c r="A19" s="14"/>
      <c r="B19" s="17"/>
      <c r="C19" s="16" t="s">
        <v>48</v>
      </c>
      <c r="D19" s="16">
        <v>2.5</v>
      </c>
      <c r="E19" s="22" t="s">
        <v>41</v>
      </c>
      <c r="F19" s="22"/>
      <c r="G19" s="11">
        <v>2.5</v>
      </c>
      <c r="H19" s="8">
        <v>100</v>
      </c>
      <c r="I19" s="34">
        <f t="shared" si="2"/>
        <v>25.6</v>
      </c>
      <c r="J19" s="35" t="s">
        <v>14</v>
      </c>
      <c r="K19" s="8" t="s">
        <v>49</v>
      </c>
    </row>
    <row r="20" s="8" customFormat="1" spans="1:11">
      <c r="A20" s="14"/>
      <c r="B20" s="17"/>
      <c r="C20" s="16" t="s">
        <v>50</v>
      </c>
      <c r="D20" s="16">
        <v>15</v>
      </c>
      <c r="E20" s="22" t="s">
        <v>41</v>
      </c>
      <c r="F20" s="22"/>
      <c r="G20" s="11">
        <v>4.76</v>
      </c>
      <c r="H20" s="8">
        <v>44</v>
      </c>
      <c r="I20" s="34">
        <f t="shared" si="2"/>
        <v>110.778181818182</v>
      </c>
      <c r="J20" s="35" t="s">
        <v>26</v>
      </c>
      <c r="K20" s="8" t="s">
        <v>51</v>
      </c>
    </row>
    <row r="21" s="8" customFormat="1" spans="1:11">
      <c r="A21" s="14"/>
      <c r="B21" s="20"/>
      <c r="C21" s="16"/>
      <c r="D21" s="16"/>
      <c r="E21" s="22" t="s">
        <v>43</v>
      </c>
      <c r="F21" s="22"/>
      <c r="G21" s="11">
        <v>10.2</v>
      </c>
      <c r="H21" s="8">
        <v>88</v>
      </c>
      <c r="I21" s="34">
        <f t="shared" si="2"/>
        <v>118.690909090909</v>
      </c>
      <c r="J21" s="35" t="s">
        <v>26</v>
      </c>
      <c r="K21" s="8" t="s">
        <v>52</v>
      </c>
    </row>
    <row r="22" s="8" customFormat="1" spans="1:12">
      <c r="A22" s="21" t="s">
        <v>53</v>
      </c>
      <c r="B22" s="24">
        <v>38.6</v>
      </c>
      <c r="C22" s="25" t="s">
        <v>54</v>
      </c>
      <c r="D22" s="25">
        <v>38.6</v>
      </c>
      <c r="E22" s="22"/>
      <c r="F22" s="22"/>
      <c r="G22" s="22">
        <v>38.6</v>
      </c>
      <c r="H22" s="22">
        <v>2609</v>
      </c>
      <c r="I22" s="38">
        <f t="shared" si="2"/>
        <v>15.1500191644308</v>
      </c>
      <c r="J22" s="35" t="s">
        <v>26</v>
      </c>
      <c r="K22" s="22" t="s">
        <v>55</v>
      </c>
      <c r="L22" s="22"/>
    </row>
    <row r="23" s="8" customFormat="1" spans="1:11">
      <c r="A23" s="14" t="s">
        <v>56</v>
      </c>
      <c r="B23" s="24">
        <v>4.5</v>
      </c>
      <c r="C23" s="16"/>
      <c r="D23" s="16">
        <v>4.5</v>
      </c>
      <c r="G23" s="11">
        <v>4.5</v>
      </c>
      <c r="H23" s="8">
        <v>5</v>
      </c>
      <c r="I23" s="34">
        <f t="shared" si="2"/>
        <v>921.6</v>
      </c>
      <c r="J23" s="35" t="s">
        <v>14</v>
      </c>
      <c r="K23" s="8" t="s">
        <v>57</v>
      </c>
    </row>
    <row r="24" s="8" customFormat="1" spans="1:11">
      <c r="A24" s="14" t="s">
        <v>58</v>
      </c>
      <c r="B24" s="24">
        <v>1.2</v>
      </c>
      <c r="C24" s="16"/>
      <c r="D24" s="16">
        <v>1.2</v>
      </c>
      <c r="G24" s="11">
        <v>1.2</v>
      </c>
      <c r="H24" s="8">
        <v>244</v>
      </c>
      <c r="I24" s="34">
        <f t="shared" si="2"/>
        <v>5.03606557377049</v>
      </c>
      <c r="J24" s="35" t="s">
        <v>14</v>
      </c>
      <c r="K24" s="8" t="s">
        <v>59</v>
      </c>
    </row>
    <row r="25" s="8" customFormat="1" spans="1:11">
      <c r="A25" s="14" t="s">
        <v>60</v>
      </c>
      <c r="B25" s="24">
        <f>SUM(G25:G39)</f>
        <v>48.163</v>
      </c>
      <c r="C25" s="16" t="s">
        <v>61</v>
      </c>
      <c r="D25" s="16">
        <v>14.17</v>
      </c>
      <c r="G25" s="11">
        <v>14.17</v>
      </c>
      <c r="H25" s="8">
        <v>150</v>
      </c>
      <c r="I25" s="34">
        <f t="shared" si="2"/>
        <v>96.7338666666667</v>
      </c>
      <c r="J25" s="35" t="s">
        <v>14</v>
      </c>
      <c r="K25" s="8" t="s">
        <v>62</v>
      </c>
    </row>
    <row r="26" s="8" customFormat="1" spans="1:11">
      <c r="A26" s="14"/>
      <c r="B26" s="24"/>
      <c r="C26" s="16" t="s">
        <v>63</v>
      </c>
      <c r="D26" s="16">
        <v>9.48</v>
      </c>
      <c r="G26" s="11">
        <v>9.48</v>
      </c>
      <c r="H26" s="8">
        <v>1</v>
      </c>
      <c r="I26" s="34">
        <f t="shared" si="2"/>
        <v>9707.52</v>
      </c>
      <c r="J26" s="35" t="s">
        <v>14</v>
      </c>
      <c r="K26" s="8" t="s">
        <v>64</v>
      </c>
    </row>
    <row r="27" s="8" customFormat="1" spans="1:11">
      <c r="A27" s="14"/>
      <c r="B27" s="24"/>
      <c r="C27" s="16" t="s">
        <v>65</v>
      </c>
      <c r="D27" s="16">
        <v>3.2</v>
      </c>
      <c r="G27" s="11">
        <v>3.2</v>
      </c>
      <c r="H27" s="8">
        <v>1</v>
      </c>
      <c r="I27" s="34">
        <f t="shared" si="2"/>
        <v>3276.8</v>
      </c>
      <c r="J27" s="35" t="s">
        <v>14</v>
      </c>
      <c r="K27" s="8" t="s">
        <v>66</v>
      </c>
    </row>
    <row r="28" s="8" customFormat="1" spans="1:12">
      <c r="A28" s="14"/>
      <c r="B28" s="24"/>
      <c r="C28" s="26" t="s">
        <v>67</v>
      </c>
      <c r="D28" s="26">
        <v>4.13</v>
      </c>
      <c r="E28" s="22"/>
      <c r="F28" s="22"/>
      <c r="G28" s="22">
        <v>4.13</v>
      </c>
      <c r="H28" s="22">
        <v>1</v>
      </c>
      <c r="I28" s="38">
        <f t="shared" si="2"/>
        <v>4229.12</v>
      </c>
      <c r="J28" s="35" t="s">
        <v>14</v>
      </c>
      <c r="K28" s="22" t="s">
        <v>68</v>
      </c>
      <c r="L28" s="22"/>
    </row>
    <row r="29" s="8" customFormat="1" spans="1:11">
      <c r="A29" s="14"/>
      <c r="B29" s="24"/>
      <c r="C29" s="16" t="s">
        <v>69</v>
      </c>
      <c r="D29" s="16">
        <v>3.5</v>
      </c>
      <c r="G29" s="11">
        <v>3.5</v>
      </c>
      <c r="H29" s="8">
        <v>1</v>
      </c>
      <c r="I29" s="34">
        <f t="shared" si="2"/>
        <v>3584</v>
      </c>
      <c r="J29" s="35" t="s">
        <v>14</v>
      </c>
      <c r="K29" s="8" t="s">
        <v>70</v>
      </c>
    </row>
    <row r="30" s="8" customFormat="1" spans="1:11">
      <c r="A30" s="14"/>
      <c r="B30" s="24"/>
      <c r="C30" s="27" t="s">
        <v>71</v>
      </c>
      <c r="D30" s="16">
        <f>SUM(G30:G39)</f>
        <v>13.683</v>
      </c>
      <c r="E30" s="8" t="s">
        <v>72</v>
      </c>
      <c r="G30" s="11">
        <v>1.87</v>
      </c>
      <c r="H30" s="8">
        <v>92</v>
      </c>
      <c r="I30" s="34">
        <f t="shared" si="2"/>
        <v>20.8139130434783</v>
      </c>
      <c r="J30" s="35" t="s">
        <v>26</v>
      </c>
      <c r="K30" s="8" t="s">
        <v>73</v>
      </c>
    </row>
    <row r="31" s="8" customFormat="1" spans="1:11">
      <c r="A31" s="14"/>
      <c r="B31" s="24"/>
      <c r="C31" s="16"/>
      <c r="D31" s="16"/>
      <c r="E31" s="8" t="s">
        <v>74</v>
      </c>
      <c r="G31" s="11">
        <v>1.87</v>
      </c>
      <c r="H31" s="8">
        <v>27</v>
      </c>
      <c r="I31" s="34">
        <f t="shared" si="2"/>
        <v>70.9214814814815</v>
      </c>
      <c r="J31" s="35" t="s">
        <v>26</v>
      </c>
      <c r="K31" s="8" t="s">
        <v>75</v>
      </c>
    </row>
    <row r="32" s="8" customFormat="1" spans="1:11">
      <c r="A32" s="14"/>
      <c r="B32" s="24"/>
      <c r="C32" s="16"/>
      <c r="D32" s="16"/>
      <c r="E32" s="8" t="s">
        <v>76</v>
      </c>
      <c r="G32" s="11">
        <v>1.33</v>
      </c>
      <c r="H32" s="8">
        <v>25</v>
      </c>
      <c r="I32" s="34">
        <f t="shared" si="2"/>
        <v>54.4768</v>
      </c>
      <c r="J32" s="35" t="s">
        <v>26</v>
      </c>
      <c r="K32" s="8" t="s">
        <v>77</v>
      </c>
    </row>
    <row r="33" s="8" customFormat="1" spans="1:11">
      <c r="A33" s="14"/>
      <c r="B33" s="24"/>
      <c r="C33" s="16"/>
      <c r="D33" s="16"/>
      <c r="E33" s="8" t="s">
        <v>78</v>
      </c>
      <c r="G33" s="11">
        <v>3.28</v>
      </c>
      <c r="H33" s="8">
        <v>64</v>
      </c>
      <c r="I33" s="34">
        <f t="shared" si="2"/>
        <v>52.48</v>
      </c>
      <c r="J33" s="35" t="s">
        <v>26</v>
      </c>
      <c r="K33" s="8" t="s">
        <v>79</v>
      </c>
    </row>
    <row r="34" s="8" customFormat="1" spans="1:11">
      <c r="A34" s="14"/>
      <c r="B34" s="24"/>
      <c r="C34" s="16"/>
      <c r="D34" s="16"/>
      <c r="E34" s="8" t="s">
        <v>80</v>
      </c>
      <c r="G34" s="11">
        <v>1.84</v>
      </c>
      <c r="H34" s="8">
        <v>19</v>
      </c>
      <c r="I34" s="34">
        <f t="shared" si="2"/>
        <v>99.1663157894737</v>
      </c>
      <c r="J34" s="35" t="s">
        <v>26</v>
      </c>
      <c r="K34" s="8" t="s">
        <v>81</v>
      </c>
    </row>
    <row r="35" s="8" customFormat="1" spans="1:11">
      <c r="A35" s="14"/>
      <c r="B35" s="24"/>
      <c r="C35" s="16"/>
      <c r="D35" s="16"/>
      <c r="E35" s="8" t="s">
        <v>82</v>
      </c>
      <c r="G35" s="11">
        <v>2</v>
      </c>
      <c r="H35" s="8">
        <v>124</v>
      </c>
      <c r="I35" s="34">
        <f t="shared" si="2"/>
        <v>16.5161290322581</v>
      </c>
      <c r="J35" s="35" t="s">
        <v>26</v>
      </c>
      <c r="K35" s="8" t="s">
        <v>83</v>
      </c>
    </row>
    <row r="36" s="8" customFormat="1" spans="1:11">
      <c r="A36" s="14"/>
      <c r="B36" s="24"/>
      <c r="C36" s="16"/>
      <c r="D36" s="16"/>
      <c r="E36" s="8" t="s">
        <v>84</v>
      </c>
      <c r="G36" s="11">
        <v>0.043</v>
      </c>
      <c r="H36" s="8">
        <v>14</v>
      </c>
      <c r="I36" s="34">
        <f t="shared" si="2"/>
        <v>3.14514285714286</v>
      </c>
      <c r="J36" s="35" t="s">
        <v>26</v>
      </c>
      <c r="K36" s="8" t="s">
        <v>85</v>
      </c>
    </row>
    <row r="37" s="8" customFormat="1" spans="1:11">
      <c r="A37" s="14"/>
      <c r="B37" s="24"/>
      <c r="C37" s="16"/>
      <c r="D37" s="16"/>
      <c r="E37" s="8" t="s">
        <v>48</v>
      </c>
      <c r="G37" s="11">
        <v>0.95</v>
      </c>
      <c r="H37" s="8">
        <v>156</v>
      </c>
      <c r="I37" s="34">
        <f t="shared" ref="I37:I49" si="3">(G37/H37)*1024</f>
        <v>6.23589743589744</v>
      </c>
      <c r="J37" s="35" t="s">
        <v>26</v>
      </c>
      <c r="K37" s="8" t="s">
        <v>86</v>
      </c>
    </row>
    <row r="38" s="8" customFormat="1" spans="1:11">
      <c r="A38" s="14"/>
      <c r="B38" s="24"/>
      <c r="C38" s="16"/>
      <c r="D38" s="16"/>
      <c r="E38" s="8" t="s">
        <v>87</v>
      </c>
      <c r="G38" s="11">
        <v>0.4</v>
      </c>
      <c r="H38" s="8">
        <v>110</v>
      </c>
      <c r="I38" s="34">
        <f t="shared" si="3"/>
        <v>3.72363636363636</v>
      </c>
      <c r="J38" s="35" t="s">
        <v>26</v>
      </c>
      <c r="K38" s="8" t="s">
        <v>88</v>
      </c>
    </row>
    <row r="39" s="8" customFormat="1" spans="1:11">
      <c r="A39" s="14"/>
      <c r="B39" s="15"/>
      <c r="C39" s="16"/>
      <c r="D39" s="16"/>
      <c r="E39" s="8" t="s">
        <v>89</v>
      </c>
      <c r="G39" s="11">
        <v>0.1</v>
      </c>
      <c r="H39" s="8">
        <v>10</v>
      </c>
      <c r="I39" s="34">
        <f t="shared" si="3"/>
        <v>10.24</v>
      </c>
      <c r="J39" s="35" t="s">
        <v>26</v>
      </c>
      <c r="K39" s="8" t="s">
        <v>90</v>
      </c>
    </row>
    <row r="40" s="8" customFormat="1" spans="1:11">
      <c r="A40" s="14" t="s">
        <v>91</v>
      </c>
      <c r="B40" s="15">
        <f>SUM(G40:G43)</f>
        <v>244.8</v>
      </c>
      <c r="C40" s="27" t="s">
        <v>92</v>
      </c>
      <c r="D40" s="16">
        <v>221</v>
      </c>
      <c r="E40" s="8" t="s">
        <v>93</v>
      </c>
      <c r="G40" s="11">
        <v>231</v>
      </c>
      <c r="H40" s="8">
        <v>263</v>
      </c>
      <c r="I40" s="34">
        <f t="shared" si="3"/>
        <v>899.406844106464</v>
      </c>
      <c r="J40" s="35" t="s">
        <v>26</v>
      </c>
      <c r="K40" s="8" t="s">
        <v>94</v>
      </c>
    </row>
    <row r="41" s="8" customFormat="1" spans="1:11">
      <c r="A41" s="14"/>
      <c r="B41" s="17"/>
      <c r="C41" s="16"/>
      <c r="D41" s="16"/>
      <c r="E41" s="8" t="s">
        <v>95</v>
      </c>
      <c r="G41" s="11">
        <v>4</v>
      </c>
      <c r="H41" s="8">
        <v>4</v>
      </c>
      <c r="I41" s="34">
        <f t="shared" si="3"/>
        <v>1024</v>
      </c>
      <c r="J41" s="35" t="s">
        <v>14</v>
      </c>
      <c r="K41" s="8" t="s">
        <v>96</v>
      </c>
    </row>
    <row r="42" s="8" customFormat="1" spans="1:11">
      <c r="A42" s="14"/>
      <c r="B42" s="17"/>
      <c r="C42" s="16" t="s">
        <v>97</v>
      </c>
      <c r="D42" s="16">
        <v>8.5</v>
      </c>
      <c r="E42" s="8" t="s">
        <v>98</v>
      </c>
      <c r="G42" s="11">
        <v>2.49</v>
      </c>
      <c r="H42" s="8">
        <v>22</v>
      </c>
      <c r="I42" s="34">
        <f t="shared" si="3"/>
        <v>115.898181818182</v>
      </c>
      <c r="J42" s="35" t="s">
        <v>14</v>
      </c>
      <c r="K42" s="8" t="s">
        <v>99</v>
      </c>
    </row>
    <row r="43" s="8" customFormat="1" spans="1:12">
      <c r="A43" s="14"/>
      <c r="B43" s="20"/>
      <c r="C43" s="16"/>
      <c r="D43" s="16"/>
      <c r="E43" s="22" t="s">
        <v>100</v>
      </c>
      <c r="F43" s="22"/>
      <c r="G43" s="22">
        <v>7.31</v>
      </c>
      <c r="H43" s="22">
        <v>84</v>
      </c>
      <c r="I43" s="38">
        <f t="shared" si="3"/>
        <v>89.1123809523809</v>
      </c>
      <c r="J43" s="35" t="s">
        <v>26</v>
      </c>
      <c r="K43" s="22" t="s">
        <v>101</v>
      </c>
      <c r="L43" s="22"/>
    </row>
    <row r="44" s="8" customFormat="1" spans="1:10">
      <c r="A44" s="14" t="s">
        <v>102</v>
      </c>
      <c r="B44" s="15">
        <f>SUM(G44:G53)</f>
        <v>27.41</v>
      </c>
      <c r="C44" s="16" t="s">
        <v>103</v>
      </c>
      <c r="D44" s="16">
        <v>1.2</v>
      </c>
      <c r="G44" s="11">
        <v>1.2</v>
      </c>
      <c r="H44" s="8">
        <v>1</v>
      </c>
      <c r="I44" s="34">
        <f t="shared" si="3"/>
        <v>1228.8</v>
      </c>
      <c r="J44" s="35" t="s">
        <v>14</v>
      </c>
    </row>
    <row r="45" s="8" customFormat="1" spans="1:10">
      <c r="A45" s="14"/>
      <c r="B45" s="17"/>
      <c r="C45" s="16" t="s">
        <v>104</v>
      </c>
      <c r="D45" s="16">
        <v>4.06</v>
      </c>
      <c r="G45" s="11">
        <v>4.06</v>
      </c>
      <c r="H45" s="8">
        <v>1</v>
      </c>
      <c r="I45" s="34">
        <f t="shared" si="3"/>
        <v>4157.44</v>
      </c>
      <c r="J45" s="35" t="s">
        <v>14</v>
      </c>
    </row>
    <row r="46" s="8" customFormat="1" spans="1:12">
      <c r="A46" s="14"/>
      <c r="B46" s="17"/>
      <c r="C46" s="28" t="s">
        <v>105</v>
      </c>
      <c r="D46" s="28">
        <v>0.3</v>
      </c>
      <c r="E46" s="29"/>
      <c r="F46" s="29"/>
      <c r="G46" s="11">
        <v>0.3</v>
      </c>
      <c r="H46" s="29">
        <v>1</v>
      </c>
      <c r="I46" s="39">
        <f t="shared" si="3"/>
        <v>307.2</v>
      </c>
      <c r="J46" s="35" t="s">
        <v>14</v>
      </c>
      <c r="K46" s="29"/>
      <c r="L46" s="29"/>
    </row>
    <row r="47" s="8" customFormat="1" spans="1:10">
      <c r="A47" s="14"/>
      <c r="B47" s="17"/>
      <c r="C47" s="16" t="s">
        <v>106</v>
      </c>
      <c r="D47" s="16">
        <v>5.02</v>
      </c>
      <c r="G47" s="11">
        <v>5.02</v>
      </c>
      <c r="H47" s="8">
        <v>1</v>
      </c>
      <c r="I47" s="34">
        <f t="shared" si="3"/>
        <v>5140.48</v>
      </c>
      <c r="J47" s="35" t="s">
        <v>14</v>
      </c>
    </row>
    <row r="48" s="8" customFormat="1" spans="1:10">
      <c r="A48" s="14"/>
      <c r="B48" s="17"/>
      <c r="C48" s="16" t="s">
        <v>107</v>
      </c>
      <c r="D48" s="16">
        <v>2</v>
      </c>
      <c r="G48" s="11">
        <v>0.2</v>
      </c>
      <c r="H48" s="8">
        <v>1</v>
      </c>
      <c r="I48" s="34">
        <f t="shared" si="3"/>
        <v>204.8</v>
      </c>
      <c r="J48" s="35" t="s">
        <v>14</v>
      </c>
    </row>
    <row r="49" s="8" customFormat="1" spans="1:10">
      <c r="A49" s="14"/>
      <c r="B49" s="17"/>
      <c r="C49" s="16" t="s">
        <v>108</v>
      </c>
      <c r="D49" s="16">
        <v>0.4</v>
      </c>
      <c r="G49" s="11">
        <v>0.4</v>
      </c>
      <c r="H49" s="8">
        <v>1</v>
      </c>
      <c r="I49" s="34">
        <f t="shared" si="3"/>
        <v>409.6</v>
      </c>
      <c r="J49" s="35" t="s">
        <v>14</v>
      </c>
    </row>
    <row r="50" s="8" customFormat="1" spans="1:12">
      <c r="A50" s="14"/>
      <c r="B50" s="17"/>
      <c r="C50" s="25" t="s">
        <v>109</v>
      </c>
      <c r="D50" s="25">
        <v>14.4</v>
      </c>
      <c r="E50" s="22"/>
      <c r="F50" s="22"/>
      <c r="G50" s="22">
        <v>14.4</v>
      </c>
      <c r="H50" s="22">
        <v>1</v>
      </c>
      <c r="I50" s="38">
        <f t="shared" ref="I50:I56" si="4">(G50/H50)*1024</f>
        <v>14745.6</v>
      </c>
      <c r="J50" s="35" t="s">
        <v>14</v>
      </c>
      <c r="K50" s="22"/>
      <c r="L50" s="22"/>
    </row>
    <row r="51" s="8" customFormat="1" spans="1:10">
      <c r="A51" s="14"/>
      <c r="B51" s="17"/>
      <c r="C51" s="16" t="s">
        <v>110</v>
      </c>
      <c r="D51" s="16">
        <v>0.35</v>
      </c>
      <c r="G51" s="11">
        <v>0.35</v>
      </c>
      <c r="H51" s="8">
        <v>1</v>
      </c>
      <c r="I51" s="34">
        <f t="shared" si="4"/>
        <v>358.4</v>
      </c>
      <c r="J51" s="35" t="s">
        <v>14</v>
      </c>
    </row>
    <row r="52" s="8" customFormat="1" spans="1:10">
      <c r="A52" s="14"/>
      <c r="B52" s="17"/>
      <c r="C52" s="16" t="s">
        <v>111</v>
      </c>
      <c r="D52" s="16">
        <v>1.42</v>
      </c>
      <c r="G52" s="11">
        <v>1.42</v>
      </c>
      <c r="H52" s="8">
        <v>1</v>
      </c>
      <c r="I52" s="34">
        <f t="shared" si="4"/>
        <v>1454.08</v>
      </c>
      <c r="J52" s="35" t="s">
        <v>14</v>
      </c>
    </row>
    <row r="53" s="8" customFormat="1" spans="1:10">
      <c r="A53" s="14"/>
      <c r="B53" s="20"/>
      <c r="C53" s="16" t="s">
        <v>112</v>
      </c>
      <c r="D53" s="16">
        <v>0.05</v>
      </c>
      <c r="G53" s="11">
        <v>0.06</v>
      </c>
      <c r="H53" s="8">
        <v>1</v>
      </c>
      <c r="I53" s="34">
        <f t="shared" si="4"/>
        <v>61.44</v>
      </c>
      <c r="J53" s="35" t="s">
        <v>14</v>
      </c>
    </row>
    <row r="54" s="8" customFormat="1" spans="1:11">
      <c r="A54" s="30" t="s">
        <v>113</v>
      </c>
      <c r="B54" s="30">
        <v>5.7</v>
      </c>
      <c r="C54" s="25"/>
      <c r="D54" s="25"/>
      <c r="E54" s="22"/>
      <c r="F54" s="22"/>
      <c r="G54" s="22">
        <v>5.7</v>
      </c>
      <c r="H54" s="22">
        <v>183</v>
      </c>
      <c r="I54" s="38">
        <f t="shared" si="4"/>
        <v>31.8950819672131</v>
      </c>
      <c r="J54" s="23" t="s">
        <v>26</v>
      </c>
      <c r="K54" s="22" t="s">
        <v>114</v>
      </c>
    </row>
    <row r="55" s="8" customFormat="1" spans="1:11">
      <c r="A55" s="30" t="s">
        <v>115</v>
      </c>
      <c r="B55" s="30">
        <v>13</v>
      </c>
      <c r="C55" s="25"/>
      <c r="D55" s="25"/>
      <c r="E55" s="22"/>
      <c r="F55" s="22"/>
      <c r="G55" s="22">
        <v>13</v>
      </c>
      <c r="H55" s="22">
        <v>441</v>
      </c>
      <c r="I55" s="38">
        <f t="shared" si="4"/>
        <v>30.1859410430839</v>
      </c>
      <c r="J55" s="23" t="s">
        <v>26</v>
      </c>
      <c r="K55" s="22" t="s">
        <v>116</v>
      </c>
    </row>
    <row r="56" s="8" customFormat="1" spans="1:10">
      <c r="A56" s="14" t="s">
        <v>117</v>
      </c>
      <c r="B56" s="20">
        <v>4.5</v>
      </c>
      <c r="C56" s="16"/>
      <c r="D56" s="16"/>
      <c r="G56" s="11">
        <v>4.5</v>
      </c>
      <c r="H56" s="8">
        <v>1</v>
      </c>
      <c r="I56" s="34">
        <f t="shared" si="4"/>
        <v>4608</v>
      </c>
      <c r="J56" s="35" t="s">
        <v>14</v>
      </c>
    </row>
    <row r="57" spans="1:10">
      <c r="A57" s="14" t="s">
        <v>118</v>
      </c>
      <c r="B57" s="14">
        <v>18.5</v>
      </c>
      <c r="G57" s="11">
        <v>18.5</v>
      </c>
      <c r="J57" s="35" t="s">
        <v>14</v>
      </c>
    </row>
    <row r="60" spans="1:2">
      <c r="A60" s="31" t="s">
        <v>119</v>
      </c>
      <c r="B60" s="31">
        <f>SUMIF(J2:J57,"apk",G2:G57)</f>
        <v>122.79</v>
      </c>
    </row>
    <row r="61" spans="1:9">
      <c r="A61" s="31" t="s">
        <v>120</v>
      </c>
      <c r="B61" s="31">
        <f>SUMIF(J2:J57,"ab",G2:G57)</f>
        <v>738.103</v>
      </c>
      <c r="I61"/>
    </row>
    <row r="62" spans="1:9">
      <c r="A62" s="31" t="s">
        <v>121</v>
      </c>
      <c r="B62" s="31">
        <f>SUM(B60:B61)</f>
        <v>860.893</v>
      </c>
      <c r="I62"/>
    </row>
    <row r="63" spans="9:9">
      <c r="I63"/>
    </row>
    <row r="64" spans="1:9">
      <c r="A64" s="31" t="s">
        <v>122</v>
      </c>
      <c r="B64" s="31">
        <v>144</v>
      </c>
      <c r="I64"/>
    </row>
    <row r="65" spans="1:9">
      <c r="A65" s="31" t="s">
        <v>123</v>
      </c>
      <c r="B65" s="31">
        <f>B62+25</f>
        <v>885.893</v>
      </c>
      <c r="I65"/>
    </row>
  </sheetData>
  <mergeCells count="26">
    <mergeCell ref="A2:A8"/>
    <mergeCell ref="A9:A13"/>
    <mergeCell ref="A14:A21"/>
    <mergeCell ref="A25:A39"/>
    <mergeCell ref="A40:A43"/>
    <mergeCell ref="A44:A53"/>
    <mergeCell ref="B2:B8"/>
    <mergeCell ref="B9:B13"/>
    <mergeCell ref="B14:B21"/>
    <mergeCell ref="B25:B39"/>
    <mergeCell ref="B40:B43"/>
    <mergeCell ref="B44:B53"/>
    <mergeCell ref="C7:C8"/>
    <mergeCell ref="C9:C13"/>
    <mergeCell ref="C15:C18"/>
    <mergeCell ref="C20:C21"/>
    <mergeCell ref="C30:C39"/>
    <mergeCell ref="C40:C41"/>
    <mergeCell ref="C42:C43"/>
    <mergeCell ref="D7:D8"/>
    <mergeCell ref="D9:D13"/>
    <mergeCell ref="D15:D18"/>
    <mergeCell ref="D20:D21"/>
    <mergeCell ref="D30:D39"/>
    <mergeCell ref="D40:D41"/>
    <mergeCell ref="D42:D43"/>
  </mergeCells>
  <dataValidations count="1">
    <dataValidation type="list" allowBlank="1" showInputMessage="1" showErrorMessage="1" sqref="J2:J36 J37:J57">
      <formula1>"apk,ab"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"/>
  <sheetViews>
    <sheetView workbookViewId="0">
      <selection activeCell="A37" sqref="A37"/>
    </sheetView>
  </sheetViews>
  <sheetFormatPr defaultColWidth="9" defaultRowHeight="13.5"/>
  <cols>
    <col min="1" max="1" width="36.625" customWidth="1"/>
    <col min="2" max="2" width="14.25" customWidth="1"/>
    <col min="3" max="3" width="19.375" customWidth="1"/>
    <col min="4" max="4" width="24.875" customWidth="1"/>
  </cols>
  <sheetData>
    <row r="1" spans="1:6">
      <c r="A1" s="2" t="s">
        <v>124</v>
      </c>
      <c r="B1" s="2" t="s">
        <v>125</v>
      </c>
      <c r="C1" s="2" t="s">
        <v>126</v>
      </c>
      <c r="D1" s="3" t="s">
        <v>127</v>
      </c>
      <c r="E1" s="2"/>
      <c r="F1" s="2"/>
    </row>
    <row r="2" spans="1:6">
      <c r="A2" s="2" t="s">
        <v>128</v>
      </c>
      <c r="B2" s="2">
        <v>154525</v>
      </c>
      <c r="C2" s="2"/>
      <c r="D2" s="3"/>
      <c r="E2" s="2"/>
      <c r="F2" s="2"/>
    </row>
    <row r="3" spans="1:6">
      <c r="A3" s="2" t="s">
        <v>129</v>
      </c>
      <c r="B3" s="2">
        <v>154499</v>
      </c>
      <c r="C3" s="2">
        <f t="shared" ref="C3:C25" si="0">B2-B3</f>
        <v>26</v>
      </c>
      <c r="D3" s="3">
        <f>C3/SUM(C3:C25)</f>
        <v>0.000191862095429255</v>
      </c>
      <c r="E3" s="2"/>
      <c r="F3" s="2"/>
    </row>
    <row r="4" spans="1:6">
      <c r="A4" s="2" t="s">
        <v>130</v>
      </c>
      <c r="B4" s="2">
        <v>154492</v>
      </c>
      <c r="C4" s="2">
        <f t="shared" si="0"/>
        <v>7</v>
      </c>
      <c r="D4" s="3">
        <f>C4/SUM(C3:C25)</f>
        <v>5.16551795386455e-5</v>
      </c>
      <c r="E4" s="2"/>
      <c r="F4" s="2"/>
    </row>
    <row r="5" spans="1:6">
      <c r="A5" s="2" t="s">
        <v>131</v>
      </c>
      <c r="B5" s="2">
        <v>154345</v>
      </c>
      <c r="C5" s="2">
        <f t="shared" si="0"/>
        <v>147</v>
      </c>
      <c r="D5" s="3">
        <f>C5/SUM(C3:C25)</f>
        <v>0.00108475877031155</v>
      </c>
      <c r="E5" s="2"/>
      <c r="F5" s="2"/>
    </row>
    <row r="6" spans="1:6">
      <c r="A6" s="4" t="s">
        <v>132</v>
      </c>
      <c r="B6" s="4">
        <v>136649</v>
      </c>
      <c r="C6" s="4">
        <f t="shared" si="0"/>
        <v>17696</v>
      </c>
      <c r="D6" s="3">
        <f>C6/SUM(C3:C25)</f>
        <v>0.130584293873696</v>
      </c>
      <c r="E6" s="4"/>
      <c r="F6" s="4"/>
    </row>
    <row r="7" spans="1:6">
      <c r="A7" s="5" t="s">
        <v>133</v>
      </c>
      <c r="B7" s="2">
        <v>132564</v>
      </c>
      <c r="C7" s="2">
        <f t="shared" si="0"/>
        <v>4085</v>
      </c>
      <c r="D7" s="3">
        <f>C7/SUM(C3:C25)</f>
        <v>0.030144486916481</v>
      </c>
      <c r="E7" s="2"/>
      <c r="F7" s="2"/>
    </row>
    <row r="8" spans="1:6">
      <c r="A8" s="5" t="s">
        <v>99</v>
      </c>
      <c r="B8" s="2">
        <v>129424</v>
      </c>
      <c r="C8" s="2">
        <f t="shared" si="0"/>
        <v>3140</v>
      </c>
      <c r="D8" s="3">
        <f>C8/SUM(C3:C25)</f>
        <v>0.0231710376787638</v>
      </c>
      <c r="E8" s="2"/>
      <c r="F8" s="2"/>
    </row>
    <row r="9" spans="1:6">
      <c r="A9" s="4" t="s">
        <v>134</v>
      </c>
      <c r="B9" s="4">
        <v>110497</v>
      </c>
      <c r="C9" s="4">
        <f t="shared" si="0"/>
        <v>18927</v>
      </c>
      <c r="D9" s="3">
        <f>C9/SUM(C3:C25)</f>
        <v>0.139668226161135</v>
      </c>
      <c r="E9" s="4"/>
      <c r="F9" s="4"/>
    </row>
    <row r="10" spans="1:6">
      <c r="A10" s="2" t="s">
        <v>135</v>
      </c>
      <c r="B10" s="2">
        <v>109712</v>
      </c>
      <c r="C10" s="2">
        <f t="shared" si="0"/>
        <v>785</v>
      </c>
      <c r="D10" s="3">
        <f>C10/SUM(C3:C25)</f>
        <v>0.00579275941969095</v>
      </c>
      <c r="E10" s="2"/>
      <c r="F10" s="2"/>
    </row>
    <row r="11" spans="1:6">
      <c r="A11" s="5" t="s">
        <v>136</v>
      </c>
      <c r="B11" s="2">
        <v>108528</v>
      </c>
      <c r="C11" s="2">
        <f t="shared" si="0"/>
        <v>1184</v>
      </c>
      <c r="D11" s="3">
        <f>C11/SUM(C3:C25)</f>
        <v>0.00873710465339375</v>
      </c>
      <c r="E11" s="2"/>
      <c r="F11" s="2"/>
    </row>
    <row r="12" spans="1:6">
      <c r="A12" s="2" t="s">
        <v>137</v>
      </c>
      <c r="B12" s="2">
        <v>108465</v>
      </c>
      <c r="C12" s="2">
        <f t="shared" si="0"/>
        <v>63</v>
      </c>
      <c r="D12" s="3">
        <f>C12/SUM(C3:C25)</f>
        <v>0.000464896615847809</v>
      </c>
      <c r="E12" s="2"/>
      <c r="F12" s="2"/>
    </row>
    <row r="13" spans="1:6">
      <c r="A13" s="5" t="s">
        <v>138</v>
      </c>
      <c r="B13" s="2">
        <v>107307</v>
      </c>
      <c r="C13" s="2">
        <f t="shared" si="0"/>
        <v>1158</v>
      </c>
      <c r="D13" s="3">
        <f>C13/SUM(C3:C25)</f>
        <v>0.00854524255796449</v>
      </c>
      <c r="E13" s="2"/>
      <c r="F13" s="2"/>
    </row>
    <row r="14" spans="1:6">
      <c r="A14" s="5" t="s">
        <v>139</v>
      </c>
      <c r="B14" s="2">
        <v>102698</v>
      </c>
      <c r="C14" s="2">
        <f t="shared" si="0"/>
        <v>4609</v>
      </c>
      <c r="D14" s="3">
        <f>C14/SUM(C3:C25)</f>
        <v>0.0340112460705167</v>
      </c>
      <c r="E14" s="2"/>
      <c r="F14" s="2"/>
    </row>
    <row r="15" spans="1:6">
      <c r="A15" s="5" t="s">
        <v>140</v>
      </c>
      <c r="B15" s="2">
        <v>102039</v>
      </c>
      <c r="C15" s="2">
        <f t="shared" si="0"/>
        <v>659</v>
      </c>
      <c r="D15" s="3">
        <f>C15/SUM(C3:C25)</f>
        <v>0.00486296618799534</v>
      </c>
      <c r="E15" s="2"/>
      <c r="F15" s="2"/>
    </row>
    <row r="16" spans="1:6">
      <c r="A16" s="5" t="s">
        <v>141</v>
      </c>
      <c r="B16" s="2">
        <v>99508</v>
      </c>
      <c r="C16" s="2">
        <f t="shared" si="0"/>
        <v>2531</v>
      </c>
      <c r="D16" s="3">
        <f>C16/SUM(C3:C25)</f>
        <v>0.0186770370589017</v>
      </c>
      <c r="E16" s="2"/>
      <c r="F16" s="2"/>
    </row>
    <row r="17" spans="1:6">
      <c r="A17" s="5" t="s">
        <v>142</v>
      </c>
      <c r="B17" s="2">
        <v>99487</v>
      </c>
      <c r="C17" s="2">
        <f t="shared" si="0"/>
        <v>21</v>
      </c>
      <c r="D17" s="3">
        <f>C17/SUM(C3:C25)</f>
        <v>0.000154965538615936</v>
      </c>
      <c r="E17" s="2"/>
      <c r="F17" s="2"/>
    </row>
    <row r="18" spans="1:6">
      <c r="A18" s="5" t="s">
        <v>143</v>
      </c>
      <c r="B18" s="2">
        <v>99482</v>
      </c>
      <c r="C18" s="2">
        <f t="shared" si="0"/>
        <v>5</v>
      </c>
      <c r="D18" s="3">
        <f>C18/SUM(C3:C25)</f>
        <v>3.68965568133182e-5</v>
      </c>
      <c r="E18" s="2"/>
      <c r="F18" s="2"/>
    </row>
    <row r="19" spans="1:6">
      <c r="A19" s="2" t="s">
        <v>144</v>
      </c>
      <c r="B19" s="2">
        <v>99407</v>
      </c>
      <c r="C19" s="2">
        <f t="shared" si="0"/>
        <v>75</v>
      </c>
      <c r="D19" s="3">
        <f>C19/SUM(C3:C25)</f>
        <v>0.000553448352199773</v>
      </c>
      <c r="E19" s="2"/>
      <c r="F19" s="2"/>
    </row>
    <row r="20" spans="1:6">
      <c r="A20" s="4" t="s">
        <v>145</v>
      </c>
      <c r="B20" s="4">
        <v>90446</v>
      </c>
      <c r="C20" s="4">
        <f t="shared" si="0"/>
        <v>8961</v>
      </c>
      <c r="D20" s="3">
        <f>C20/SUM(C3:C25)</f>
        <v>0.0661260091208288</v>
      </c>
      <c r="E20" s="4"/>
      <c r="F20" s="4"/>
    </row>
    <row r="21" spans="1:6">
      <c r="A21" s="4" t="s">
        <v>146</v>
      </c>
      <c r="B21" s="4">
        <v>60401</v>
      </c>
      <c r="C21" s="4">
        <f t="shared" si="0"/>
        <v>30045</v>
      </c>
      <c r="D21" s="3">
        <f>C21/SUM(C3:C25)</f>
        <v>0.221711409891229</v>
      </c>
      <c r="E21" s="4" t="s">
        <v>147</v>
      </c>
      <c r="F21" s="4"/>
    </row>
    <row r="22" spans="1:6">
      <c r="A22" s="4" t="s">
        <v>148</v>
      </c>
      <c r="B22" s="4">
        <v>55401</v>
      </c>
      <c r="C22" s="4">
        <f t="shared" si="0"/>
        <v>5000</v>
      </c>
      <c r="D22" s="3">
        <f>C22/SUM(C3:C25)</f>
        <v>0.0368965568133182</v>
      </c>
      <c r="E22" s="4"/>
      <c r="F22" s="4"/>
    </row>
    <row r="23" spans="1:6">
      <c r="A23" s="5" t="s">
        <v>149</v>
      </c>
      <c r="B23" s="2">
        <v>54128</v>
      </c>
      <c r="C23" s="2">
        <f t="shared" si="0"/>
        <v>1273</v>
      </c>
      <c r="D23" s="3">
        <f>C23/SUM(C3:C25)</f>
        <v>0.00939386336467081</v>
      </c>
      <c r="E23" s="2"/>
      <c r="F23" s="2"/>
    </row>
    <row r="24" spans="1:6">
      <c r="A24" s="2" t="s">
        <v>150</v>
      </c>
      <c r="B24" s="2">
        <v>53987</v>
      </c>
      <c r="C24" s="2">
        <f t="shared" si="0"/>
        <v>141</v>
      </c>
      <c r="D24" s="3">
        <f>C24/SUM(C3:C25)</f>
        <v>0.00104048290213557</v>
      </c>
      <c r="E24" s="2"/>
      <c r="F24" s="2"/>
    </row>
    <row r="25" spans="1:6">
      <c r="A25" s="4" t="s">
        <v>151</v>
      </c>
      <c r="B25" s="4">
        <v>19011</v>
      </c>
      <c r="C25" s="4">
        <f t="shared" si="0"/>
        <v>34976</v>
      </c>
      <c r="D25" s="3">
        <f>C25/SUM(C3:C25)</f>
        <v>0.258098794220523</v>
      </c>
      <c r="E25" s="4"/>
      <c r="F25" s="4"/>
    </row>
    <row r="26" spans="1:6">
      <c r="A26" s="2"/>
      <c r="B26" s="2"/>
      <c r="C26" s="2"/>
      <c r="D26" s="3"/>
      <c r="E26" s="2"/>
      <c r="F26" s="2"/>
    </row>
    <row r="27" spans="1:6">
      <c r="A27" s="2" t="s">
        <v>152</v>
      </c>
      <c r="B27" s="2" t="s">
        <v>153</v>
      </c>
      <c r="C27" s="2" t="s">
        <v>154</v>
      </c>
      <c r="D27" s="3"/>
      <c r="E27" s="2"/>
      <c r="F27" s="2"/>
    </row>
    <row r="28" s="1" customFormat="1" spans="1:6">
      <c r="A28" s="6" t="s">
        <v>155</v>
      </c>
      <c r="B28" s="6">
        <v>1.2</v>
      </c>
      <c r="C28" s="6" t="s">
        <v>103</v>
      </c>
      <c r="D28" s="7"/>
      <c r="E28" s="6"/>
      <c r="F28" s="6"/>
    </row>
    <row r="29" spans="1:6">
      <c r="A29" s="2" t="s">
        <v>156</v>
      </c>
      <c r="B29" s="2">
        <v>94.6</v>
      </c>
      <c r="C29" s="2" t="s">
        <v>157</v>
      </c>
      <c r="D29" s="3"/>
      <c r="E29" s="2"/>
      <c r="F29" s="2"/>
    </row>
    <row r="30" spans="1:6">
      <c r="A30" s="2" t="s">
        <v>158</v>
      </c>
      <c r="B30" s="2">
        <v>17.8</v>
      </c>
      <c r="C30" s="2"/>
      <c r="D30" s="3"/>
      <c r="E30" s="2"/>
      <c r="F30" s="2"/>
    </row>
    <row r="31" spans="1:6">
      <c r="A31" s="2"/>
      <c r="B31" s="2"/>
      <c r="C31" s="2"/>
      <c r="D31" s="3"/>
      <c r="E31" s="2"/>
      <c r="F31" s="2"/>
    </row>
    <row r="36" spans="1:2">
      <c r="A36" t="s">
        <v>159</v>
      </c>
      <c r="B36" t="s">
        <v>160</v>
      </c>
    </row>
    <row r="38" spans="2:13">
      <c r="B38" t="s">
        <v>161</v>
      </c>
      <c r="M38">
        <v>45.7</v>
      </c>
    </row>
    <row r="40" spans="2:2">
      <c r="B40" t="s">
        <v>162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YH3173</cp:lastModifiedBy>
  <dcterms:created xsi:type="dcterms:W3CDTF">2017-06-01T01:51:00Z</dcterms:created>
  <dcterms:modified xsi:type="dcterms:W3CDTF">2017-09-01T03:39:28Z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