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Sheet1!$A$1:$M$58</definedName>
  </definedNames>
  <calcPr calcId="144525" concurrentCalc="0"/>
</workbook>
</file>

<file path=xl/sharedStrings.xml><?xml version="1.0" encoding="utf-8"?>
<sst xmlns="http://schemas.openxmlformats.org/spreadsheetml/2006/main" count="169">
  <si>
    <t>资源总类型</t>
  </si>
  <si>
    <t>资源大小(MB)</t>
  </si>
  <si>
    <t>资源子类型1</t>
  </si>
  <si>
    <t>文件夹原始大小(MB)</t>
  </si>
  <si>
    <t>子类型1大小（MB）</t>
  </si>
  <si>
    <t>资源子类型2</t>
  </si>
  <si>
    <t>资源子类型3</t>
  </si>
  <si>
    <t>子类型（MB）</t>
  </si>
  <si>
    <t>资源数量</t>
  </si>
  <si>
    <r>
      <rPr>
        <sz val="11"/>
        <color theme="1"/>
        <rFont val="宋体"/>
        <charset val="134"/>
      </rPr>
      <t>平均大小(KB</t>
    </r>
    <r>
      <rPr>
        <sz val="11"/>
        <color theme="1"/>
        <rFont val="宋体"/>
        <charset val="134"/>
      </rPr>
      <t>)</t>
    </r>
  </si>
  <si>
    <t>类型</t>
  </si>
  <si>
    <t>路径</t>
  </si>
  <si>
    <t>备注</t>
  </si>
  <si>
    <t>场景</t>
  </si>
  <si>
    <t>创建角色</t>
  </si>
  <si>
    <t>apk</t>
  </si>
  <si>
    <t>社区+沙滩</t>
  </si>
  <si>
    <t>婚礼房间+仪式</t>
  </si>
  <si>
    <t>3D房间1+2</t>
  </si>
  <si>
    <t>舞台2-8</t>
  </si>
  <si>
    <t>阳台</t>
  </si>
  <si>
    <t>通用资源</t>
  </si>
  <si>
    <t>动态贴图+地光+动画+家具</t>
  </si>
  <si>
    <t>动作</t>
  </si>
  <si>
    <t>N</t>
  </si>
  <si>
    <t>舞蹈动作</t>
  </si>
  <si>
    <t>ab</t>
  </si>
  <si>
    <t>cdn/assetbundles/art/role/actions/ingame_dance_actions_anim</t>
  </si>
  <si>
    <t>st动作</t>
  </si>
  <si>
    <t>cdn/assetbundles/art/role/actions/ingame_nodance_actions_anim</t>
  </si>
  <si>
    <t>局外动作</t>
  </si>
  <si>
    <t>cdn/assetbundles/art/role/actions/actions_anim</t>
  </si>
  <si>
    <t>局内表情</t>
  </si>
  <si>
    <t>cdn/assetbundles/art/role/actions/expression</t>
  </si>
  <si>
    <t>局外表情</t>
  </si>
  <si>
    <t>cdn/assetbundles/art/role/actions/actions_anim_expression</t>
  </si>
  <si>
    <t>3DAvatar人物</t>
  </si>
  <si>
    <t>素体</t>
  </si>
  <si>
    <t>resources/art/role/bodypart</t>
  </si>
  <si>
    <t>服装</t>
  </si>
  <si>
    <t>普通</t>
  </si>
  <si>
    <t>男</t>
  </si>
  <si>
    <t>cdn/assetbundles/art/role/bodypart/male</t>
  </si>
  <si>
    <t>女</t>
  </si>
  <si>
    <t>cdn/assetbundles/art/role/bodypart/female</t>
  </si>
  <si>
    <t>套装</t>
  </si>
  <si>
    <t>cdn/assetbundles/art/role/bodypart/male/suit</t>
  </si>
  <si>
    <t>cdn/assetbundles/art/role/bodypart/female/suit</t>
  </si>
  <si>
    <t>妆容</t>
  </si>
  <si>
    <t>resources/art/role/makeup</t>
  </si>
  <si>
    <t>挂件</t>
  </si>
  <si>
    <t>cdn/assetbundles/art/role/link/male</t>
  </si>
  <si>
    <t>cdn/assetbundles/art/role/link/female</t>
  </si>
  <si>
    <t>UI资源-物品图标</t>
  </si>
  <si>
    <t>物品、服装</t>
  </si>
  <si>
    <t>cdn/assetbundles/texture/item_icon</t>
  </si>
  <si>
    <t>3DNPC人物</t>
  </si>
  <si>
    <t>resources/art/npc</t>
  </si>
  <si>
    <t>3D相机动画</t>
  </si>
  <si>
    <t>resources/art/camera</t>
  </si>
  <si>
    <t>UI资源</t>
  </si>
  <si>
    <t>图集</t>
  </si>
  <si>
    <t>63.1M</t>
  </si>
  <si>
    <t>staticResources/art/uiatlas</t>
  </si>
  <si>
    <t>特效</t>
  </si>
  <si>
    <t>staticResources/art/uieffects</t>
  </si>
  <si>
    <t>背景图</t>
  </si>
  <si>
    <t>staticResources/art/uitexture/untransparent</t>
  </si>
  <si>
    <r>
      <rPr>
        <sz val="11"/>
        <color theme="1"/>
        <rFont val="宋体"/>
        <charset val="134"/>
      </rPr>
      <t>透明散图(图集</t>
    </r>
    <r>
      <rPr>
        <sz val="11"/>
        <color theme="1"/>
        <rFont val="宋体"/>
        <charset val="134"/>
      </rPr>
      <t>)</t>
    </r>
  </si>
  <si>
    <t>staticResources/art/uitexture/transparent</t>
  </si>
  <si>
    <t>美术字体</t>
  </si>
  <si>
    <t>staticResources/font</t>
  </si>
  <si>
    <t>功能图标</t>
  </si>
  <si>
    <t>成就、任务</t>
  </si>
  <si>
    <t>cdn/assetbundles/texture/achievement</t>
  </si>
  <si>
    <t>背景</t>
  </si>
  <si>
    <t>cdn/assetbundles/texture/background</t>
  </si>
  <si>
    <t>活动</t>
  </si>
  <si>
    <t>cdn/assetbundles/texture/campaign</t>
  </si>
  <si>
    <t>卡牌</t>
  </si>
  <si>
    <t>cdn/assetbundles/texture/card_icon</t>
  </si>
  <si>
    <t>章节图</t>
  </si>
  <si>
    <t>cdn/assetbundles/texture/chapter_icon</t>
  </si>
  <si>
    <t>花园</t>
  </si>
  <si>
    <t>cdn/assetbundles/texture/garden</t>
  </si>
  <si>
    <t>局内</t>
  </si>
  <si>
    <t>cdn/assetbundles/texture/ingame</t>
  </si>
  <si>
    <t>cdn/assetbundles/texture/makeup</t>
  </si>
  <si>
    <t>头像框</t>
  </si>
  <si>
    <t>cdn/assetbundles/texture/portrait</t>
  </si>
  <si>
    <t>竞技场规则</t>
  </si>
  <si>
    <t>cdn/assetbundles/texture/arena_rule</t>
  </si>
  <si>
    <t>地图</t>
  </si>
  <si>
    <t>cdn/assetbundles/texture/box_maps</t>
  </si>
  <si>
    <t>通用货币</t>
  </si>
  <si>
    <t>cdn/assetbundles/texture/ui_misc</t>
  </si>
  <si>
    <t>声音资源</t>
  </si>
  <si>
    <t>音乐</t>
  </si>
  <si>
    <t>assetbundle</t>
  </si>
  <si>
    <t>cdn/assetbundles/audio/bgm</t>
  </si>
  <si>
    <t>音效</t>
  </si>
  <si>
    <t>音符音效</t>
  </si>
  <si>
    <t>streamingassets/audio</t>
  </si>
  <si>
    <t>局外</t>
  </si>
  <si>
    <t>cdn/assetbundles/audio/sound_effect</t>
  </si>
  <si>
    <t>插件资源</t>
  </si>
  <si>
    <t>米大师</t>
  </si>
  <si>
    <t>阿波罗</t>
  </si>
  <si>
    <t>腾讯地图</t>
  </si>
  <si>
    <t>opencv</t>
  </si>
  <si>
    <t>潘多拉</t>
  </si>
  <si>
    <t>msdk + bugly</t>
  </si>
  <si>
    <t>视频压缩+播放</t>
  </si>
  <si>
    <t>xlua</t>
  </si>
  <si>
    <t>安全sdk</t>
  </si>
  <si>
    <t>信鸽</t>
  </si>
  <si>
    <t>其他so文件</t>
  </si>
  <si>
    <t>配置</t>
  </si>
  <si>
    <t>cdn/assetbundles/config</t>
  </si>
  <si>
    <t>关卡配置</t>
  </si>
  <si>
    <t>cdn/assetbundles/level</t>
  </si>
  <si>
    <t>label字体</t>
  </si>
  <si>
    <t>cdn/assetbundles/ui</t>
  </si>
  <si>
    <t>空apk</t>
  </si>
  <si>
    <t>apk资源大小</t>
  </si>
  <si>
    <t>apk外资源大小</t>
  </si>
  <si>
    <t>全部统计内容大小</t>
  </si>
  <si>
    <t>主支精简apk实际大小</t>
  </si>
  <si>
    <t>全量包实际大小</t>
  </si>
  <si>
    <t>813M</t>
  </si>
  <si>
    <t>apk包容量比对</t>
  </si>
  <si>
    <t>容量KB</t>
  </si>
  <si>
    <t>差值KB</t>
  </si>
  <si>
    <t>百分比</t>
  </si>
  <si>
    <t>完整包</t>
  </si>
  <si>
    <t>config</t>
  </si>
  <si>
    <t>debug</t>
  </si>
  <si>
    <t>hotfix</t>
  </si>
  <si>
    <t>shaders</t>
  </si>
  <si>
    <t>audio</t>
  </si>
  <si>
    <t>art/3d</t>
  </si>
  <si>
    <t>art/3d_Effects</t>
  </si>
  <si>
    <t>art/camera</t>
  </si>
  <si>
    <t>art/masks</t>
  </si>
  <si>
    <t>art/note</t>
  </si>
  <si>
    <t>art/npc</t>
  </si>
  <si>
    <t>art/role/bodypart</t>
  </si>
  <si>
    <t>art/role/makeup</t>
  </si>
  <si>
    <t>art/role/pinchface</t>
  </si>
  <si>
    <t>art/role/pinchfacePrefabs</t>
  </si>
  <si>
    <t>art/stage_effects</t>
  </si>
  <si>
    <t>art/uieffects</t>
  </si>
  <si>
    <t>art/uiprefabs</t>
  </si>
  <si>
    <t>8M未压缩</t>
  </si>
  <si>
    <t>art/uiprefabs_hotfix</t>
  </si>
  <si>
    <t>streamingassets/NativeUIRes和opencv</t>
  </si>
  <si>
    <t>Scene</t>
  </si>
  <si>
    <t>去掉代码</t>
  </si>
  <si>
    <t>apk解压出来之后的资源</t>
  </si>
  <si>
    <t>容量MB</t>
  </si>
  <si>
    <t>用途</t>
  </si>
  <si>
    <t>midaspay.zip</t>
  </si>
  <si>
    <t>so库</t>
  </si>
  <si>
    <t>阿波罗语音、bugly,地图等</t>
  </si>
  <si>
    <t>C#代码及库(Assembly-CSharp.dll等)</t>
  </si>
  <si>
    <t>第二次测定中</t>
  </si>
  <si>
    <t>NPC+相机动画+素体+捏脸+音乐+音效=16.7 比之前的测定多出来1.2</t>
  </si>
  <si>
    <t>UIAnim+一张没压缩的图 = 1.4</t>
  </si>
  <si>
    <t>其他杂七杂八9M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</si>
</sst>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12" borderId="0">
      <alignment vertical="center"/>
    </xf>
    <xf numFmtId="0" fontId="7" fillId="18" borderId="8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0" borderId="0">
      <alignment vertical="center"/>
    </xf>
    <xf numFmtId="0" fontId="4" fillId="15" borderId="0">
      <alignment vertical="center"/>
    </xf>
    <xf numFmtId="43" fontId="0" fillId="0" borderId="0">
      <alignment vertical="center"/>
    </xf>
    <xf numFmtId="0" fontId="6" fillId="19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17" borderId="7">
      <alignment vertical="center"/>
    </xf>
    <xf numFmtId="0" fontId="6" fillId="23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17" fillId="0" borderId="11">
      <alignment vertical="center"/>
    </xf>
    <xf numFmtId="0" fontId="18" fillId="0" borderId="11">
      <alignment vertical="center"/>
    </xf>
    <xf numFmtId="0" fontId="6" fillId="16" borderId="0">
      <alignment vertical="center"/>
    </xf>
    <xf numFmtId="0" fontId="10" fillId="0" borderId="12">
      <alignment vertical="center"/>
    </xf>
    <xf numFmtId="0" fontId="6" fillId="22" borderId="0">
      <alignment vertical="center"/>
    </xf>
    <xf numFmtId="0" fontId="12" fillId="26" borderId="10">
      <alignment vertical="center"/>
    </xf>
    <xf numFmtId="0" fontId="14" fillId="26" borderId="8">
      <alignment vertical="center"/>
    </xf>
    <xf numFmtId="0" fontId="2" fillId="14" borderId="5">
      <alignment vertical="center"/>
    </xf>
    <xf numFmtId="0" fontId="0" fillId="32" borderId="0">
      <alignment vertical="center"/>
    </xf>
    <xf numFmtId="0" fontId="6" fillId="25" borderId="0">
      <alignment vertical="center"/>
    </xf>
    <xf numFmtId="0" fontId="5" fillId="0" borderId="6">
      <alignment vertical="center"/>
    </xf>
    <xf numFmtId="0" fontId="11" fillId="0" borderId="9">
      <alignment vertical="center"/>
    </xf>
    <xf numFmtId="0" fontId="13" fillId="28" borderId="0">
      <alignment vertical="center"/>
    </xf>
    <xf numFmtId="0" fontId="16" fillId="29" borderId="0">
      <alignment vertical="center"/>
    </xf>
    <xf numFmtId="0" fontId="0" fillId="11" borderId="0">
      <alignment vertical="center"/>
    </xf>
    <xf numFmtId="0" fontId="6" fillId="30" borderId="0">
      <alignment vertical="center"/>
    </xf>
    <xf numFmtId="0" fontId="0" fillId="31" borderId="0">
      <alignment vertical="center"/>
    </xf>
    <xf numFmtId="0" fontId="0" fillId="24" borderId="0">
      <alignment vertical="center"/>
    </xf>
    <xf numFmtId="0" fontId="0" fillId="27" borderId="0">
      <alignment vertical="center"/>
    </xf>
    <xf numFmtId="0" fontId="0" fillId="13" borderId="0">
      <alignment vertical="center"/>
    </xf>
    <xf numFmtId="0" fontId="6" fillId="34" borderId="0">
      <alignment vertical="center"/>
    </xf>
    <xf numFmtId="0" fontId="6" fillId="35" borderId="0">
      <alignment vertical="center"/>
    </xf>
    <xf numFmtId="0" fontId="0" fillId="36" borderId="0">
      <alignment vertical="center"/>
    </xf>
    <xf numFmtId="0" fontId="0" fillId="37" borderId="0">
      <alignment vertical="center"/>
    </xf>
    <xf numFmtId="0" fontId="6" fillId="33" borderId="0">
      <alignment vertical="center"/>
    </xf>
    <xf numFmtId="0" fontId="0" fillId="9" borderId="0">
      <alignment vertical="center"/>
    </xf>
    <xf numFmtId="0" fontId="6" fillId="20" borderId="0">
      <alignment vertical="center"/>
    </xf>
    <xf numFmtId="0" fontId="6" fillId="21" borderId="0">
      <alignment vertical="center"/>
    </xf>
    <xf numFmtId="0" fontId="0" fillId="38" borderId="0">
      <alignment vertical="center"/>
    </xf>
    <xf numFmtId="0" fontId="6" fillId="39" borderId="0">
      <alignment vertical="center"/>
    </xf>
  </cellStyleXfs>
  <cellXfs count="27">
    <xf numFmtId="0" fontId="0" fillId="0" borderId="0" xfId="0" applyNumberFormat="1" applyFont="1" applyFill="1" applyBorder="1">
      <alignment vertical="center"/>
    </xf>
    <xf numFmtId="0" fontId="0" fillId="2" borderId="0" xfId="0" applyNumberFormat="1" applyFont="1" applyFill="1" applyBorder="1">
      <alignment vertical="center"/>
    </xf>
    <xf numFmtId="10" fontId="0" fillId="0" borderId="0" xfId="0" applyNumberFormat="1" applyFont="1" applyFill="1" applyBorder="1">
      <alignment vertical="center"/>
    </xf>
    <xf numFmtId="0" fontId="0" fillId="3" borderId="0" xfId="0" applyNumberFormat="1" applyFont="1" applyFill="1" applyBorder="1">
      <alignment vertical="center"/>
    </xf>
    <xf numFmtId="0" fontId="0" fillId="4" borderId="0" xfId="0" applyNumberFormat="1" applyFont="1" applyFill="1" applyBorder="1">
      <alignment vertical="center"/>
    </xf>
    <xf numFmtId="10" fontId="0" fillId="2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0" fontId="0" fillId="6" borderId="0" xfId="0" applyNumberFormat="1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7" borderId="0" xfId="0" applyNumberFormat="1" applyFont="1" applyFill="1" applyBorder="1">
      <alignment vertical="center"/>
    </xf>
    <xf numFmtId="0" fontId="0" fillId="5" borderId="4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6" borderId="3" xfId="0" applyNumberFormat="1" applyFont="1" applyFill="1" applyBorder="1" applyAlignment="1">
      <alignment horizontal="center" vertical="center"/>
    </xf>
    <xf numFmtId="0" fontId="0" fillId="6" borderId="4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>
      <alignment vertical="center"/>
    </xf>
    <xf numFmtId="176" fontId="0" fillId="7" borderId="0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9"/>
  <sheetViews>
    <sheetView tabSelected="1" workbookViewId="0">
      <pane ySplit="1" topLeftCell="A2" activePane="bottomLeft" state="frozen"/>
      <selection/>
      <selection pane="bottomLeft" activeCell="J26" sqref="J26"/>
    </sheetView>
  </sheetViews>
  <sheetFormatPr defaultColWidth="9" defaultRowHeight="13.5"/>
  <cols>
    <col min="1" max="1" width="23.125" style="6" customWidth="1"/>
    <col min="2" max="2" width="13" style="7" customWidth="1"/>
    <col min="3" max="4" width="14.25" style="6" customWidth="1"/>
    <col min="5" max="5" width="15.875" style="6" customWidth="1"/>
    <col min="6" max="6" width="11.875" customWidth="1"/>
    <col min="7" max="7" width="11.5" customWidth="1"/>
    <col min="8" max="8" width="11.625" style="8" customWidth="1"/>
    <col min="9" max="9" width="8.125" customWidth="1"/>
    <col min="10" max="10" width="12.5" style="9" customWidth="1"/>
    <col min="11" max="11" width="13.375" customWidth="1"/>
    <col min="12" max="12" width="33.625" customWidth="1"/>
    <col min="13" max="13" width="67.125" customWidth="1"/>
  </cols>
  <sheetData>
    <row r="1" spans="1:13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t="s">
        <v>5</v>
      </c>
      <c r="G1" t="s">
        <v>6</v>
      </c>
      <c r="H1" s="8" t="s">
        <v>7</v>
      </c>
      <c r="I1" t="s">
        <v>8</v>
      </c>
      <c r="J1" s="9" t="s">
        <v>9</v>
      </c>
      <c r="K1" t="s">
        <v>10</v>
      </c>
      <c r="L1" t="s">
        <v>11</v>
      </c>
      <c r="M1" t="s">
        <v>12</v>
      </c>
    </row>
    <row r="2" spans="1:11">
      <c r="A2" s="10" t="s">
        <v>13</v>
      </c>
      <c r="B2" s="11">
        <f>SUM(H2:H8)</f>
        <v>45.35</v>
      </c>
      <c r="C2" s="6" t="s">
        <v>14</v>
      </c>
      <c r="E2" s="6">
        <f t="shared" ref="E2:E7" si="0">H2</f>
        <v>3.63</v>
      </c>
      <c r="H2" s="8">
        <v>3.63</v>
      </c>
      <c r="I2">
        <v>1</v>
      </c>
      <c r="J2" s="9">
        <f t="shared" ref="J2:J9" si="1">(H2/I2)*1024</f>
        <v>3717.12</v>
      </c>
      <c r="K2" t="s">
        <v>15</v>
      </c>
    </row>
    <row r="3" spans="1:14">
      <c r="A3" s="10"/>
      <c r="B3" s="12"/>
      <c r="C3" s="6" t="s">
        <v>16</v>
      </c>
      <c r="E3" s="6">
        <f t="shared" si="0"/>
        <v>18.71</v>
      </c>
      <c r="H3" s="8">
        <v>18.71</v>
      </c>
      <c r="I3">
        <v>1</v>
      </c>
      <c r="J3" s="9">
        <f t="shared" si="1"/>
        <v>19159.04</v>
      </c>
      <c r="K3" t="s">
        <v>15</v>
      </c>
      <c r="N3" s="25"/>
    </row>
    <row r="4" spans="1:11">
      <c r="A4" s="10"/>
      <c r="B4" s="12"/>
      <c r="C4" s="6" t="s">
        <v>17</v>
      </c>
      <c r="E4" s="6">
        <f t="shared" si="0"/>
        <v>5.56</v>
      </c>
      <c r="H4" s="8">
        <v>5.56</v>
      </c>
      <c r="I4">
        <v>1</v>
      </c>
      <c r="J4" s="9">
        <f t="shared" si="1"/>
        <v>5693.44</v>
      </c>
      <c r="K4" t="s">
        <v>15</v>
      </c>
    </row>
    <row r="5" spans="1:11">
      <c r="A5" s="10"/>
      <c r="B5" s="12"/>
      <c r="C5" s="6" t="s">
        <v>18</v>
      </c>
      <c r="E5" s="6">
        <f t="shared" si="0"/>
        <v>10</v>
      </c>
      <c r="H5" s="8">
        <v>10</v>
      </c>
      <c r="I5">
        <v>1</v>
      </c>
      <c r="J5" s="9">
        <f t="shared" si="1"/>
        <v>10240</v>
      </c>
      <c r="K5" t="s">
        <v>15</v>
      </c>
    </row>
    <row r="6" spans="1:11">
      <c r="A6" s="10"/>
      <c r="B6" s="12"/>
      <c r="C6" s="6" t="s">
        <v>19</v>
      </c>
      <c r="E6" s="6">
        <f t="shared" si="0"/>
        <v>2.77</v>
      </c>
      <c r="H6" s="8">
        <v>2.77</v>
      </c>
      <c r="I6">
        <v>1</v>
      </c>
      <c r="J6" s="9">
        <f t="shared" si="1"/>
        <v>2836.48</v>
      </c>
      <c r="K6" t="s">
        <v>15</v>
      </c>
    </row>
    <row r="7" spans="1:11">
      <c r="A7" s="10"/>
      <c r="B7" s="12"/>
      <c r="C7" s="6" t="s">
        <v>20</v>
      </c>
      <c r="E7" s="6">
        <f t="shared" si="0"/>
        <v>2.01</v>
      </c>
      <c r="H7" s="8">
        <v>2.01</v>
      </c>
      <c r="I7">
        <v>1</v>
      </c>
      <c r="J7" s="9">
        <f t="shared" si="1"/>
        <v>2058.24</v>
      </c>
      <c r="K7" t="s">
        <v>15</v>
      </c>
    </row>
    <row r="8" spans="1:11">
      <c r="A8" s="10"/>
      <c r="B8" s="12"/>
      <c r="C8" s="6" t="s">
        <v>21</v>
      </c>
      <c r="E8" s="6">
        <f>SUM(H8:H8)</f>
        <v>2.67</v>
      </c>
      <c r="F8" t="s">
        <v>22</v>
      </c>
      <c r="H8" s="8">
        <v>2.67</v>
      </c>
      <c r="I8">
        <v>1</v>
      </c>
      <c r="J8" s="9">
        <f t="shared" si="1"/>
        <v>2734.08</v>
      </c>
      <c r="K8" t="s">
        <v>15</v>
      </c>
    </row>
    <row r="9" spans="1:13">
      <c r="A9" s="10" t="s">
        <v>23</v>
      </c>
      <c r="B9" s="11">
        <f>SUM(H9:H13)</f>
        <v>133.37</v>
      </c>
      <c r="C9" s="6" t="s">
        <v>23</v>
      </c>
      <c r="D9" s="13" t="s">
        <v>24</v>
      </c>
      <c r="E9" s="6">
        <f>SUM(H9:H13)</f>
        <v>133.37</v>
      </c>
      <c r="F9" s="14" t="s">
        <v>25</v>
      </c>
      <c r="G9" s="14"/>
      <c r="H9" s="14">
        <v>76.6</v>
      </c>
      <c r="I9" s="14">
        <v>1827</v>
      </c>
      <c r="J9" s="26">
        <f t="shared" si="1"/>
        <v>42.9328954570334</v>
      </c>
      <c r="K9" s="14" t="s">
        <v>26</v>
      </c>
      <c r="L9" s="14" t="s">
        <v>27</v>
      </c>
      <c r="M9" s="14"/>
    </row>
    <row r="10" spans="1:13">
      <c r="A10" s="10"/>
      <c r="B10" s="12"/>
      <c r="D10" s="13"/>
      <c r="F10" s="14" t="s">
        <v>28</v>
      </c>
      <c r="G10" s="14"/>
      <c r="H10" s="14">
        <v>24.16</v>
      </c>
      <c r="I10" s="14">
        <v>272</v>
      </c>
      <c r="J10" s="26">
        <f t="shared" ref="J9:J15" si="2">(H10/I10)*1024</f>
        <v>90.9552941176471</v>
      </c>
      <c r="K10" s="14" t="s">
        <v>26</v>
      </c>
      <c r="L10" s="14" t="s">
        <v>29</v>
      </c>
      <c r="M10" s="14"/>
    </row>
    <row r="11" spans="1:13">
      <c r="A11" s="10"/>
      <c r="B11" s="12"/>
      <c r="D11" s="13"/>
      <c r="F11" s="14" t="s">
        <v>30</v>
      </c>
      <c r="G11" s="14"/>
      <c r="H11" s="14">
        <v>22.53</v>
      </c>
      <c r="I11" s="14">
        <v>456</v>
      </c>
      <c r="J11" s="26">
        <f t="shared" si="2"/>
        <v>50.5936842105263</v>
      </c>
      <c r="K11" s="14" t="s">
        <v>26</v>
      </c>
      <c r="L11" s="14" t="s">
        <v>31</v>
      </c>
      <c r="M11" s="14"/>
    </row>
    <row r="12" spans="1:13">
      <c r="A12" s="10"/>
      <c r="B12" s="12"/>
      <c r="D12" s="13"/>
      <c r="F12" s="14" t="s">
        <v>32</v>
      </c>
      <c r="G12" s="14"/>
      <c r="H12" s="14">
        <v>4.38</v>
      </c>
      <c r="I12" s="14">
        <v>251</v>
      </c>
      <c r="J12" s="26">
        <f t="shared" si="2"/>
        <v>17.8690039840637</v>
      </c>
      <c r="K12" s="14" t="s">
        <v>26</v>
      </c>
      <c r="L12" s="14" t="s">
        <v>33</v>
      </c>
      <c r="M12" s="14"/>
    </row>
    <row r="13" spans="1:13">
      <c r="A13" s="10"/>
      <c r="B13" s="15"/>
      <c r="D13" s="13"/>
      <c r="F13" s="14" t="s">
        <v>34</v>
      </c>
      <c r="G13" s="14"/>
      <c r="H13" s="14">
        <v>5.7</v>
      </c>
      <c r="I13" s="14">
        <v>468</v>
      </c>
      <c r="J13" s="26">
        <f t="shared" si="2"/>
        <v>12.4717948717949</v>
      </c>
      <c r="K13" s="14" t="s">
        <v>26</v>
      </c>
      <c r="L13" s="14" t="s">
        <v>35</v>
      </c>
      <c r="M13" s="14"/>
    </row>
    <row r="14" spans="1:12">
      <c r="A14" s="10" t="s">
        <v>36</v>
      </c>
      <c r="B14" s="16">
        <f>SUM(H14:H21)</f>
        <v>192.185</v>
      </c>
      <c r="C14" s="6" t="s">
        <v>37</v>
      </c>
      <c r="E14" s="6">
        <v>0.5</v>
      </c>
      <c r="H14" s="8">
        <v>1.24</v>
      </c>
      <c r="I14">
        <v>1</v>
      </c>
      <c r="J14" s="9">
        <f t="shared" si="2"/>
        <v>1269.76</v>
      </c>
      <c r="K14" t="s">
        <v>15</v>
      </c>
      <c r="L14" t="s">
        <v>38</v>
      </c>
    </row>
    <row r="15" spans="1:13">
      <c r="A15" s="10"/>
      <c r="B15" s="17"/>
      <c r="C15" s="6" t="s">
        <v>39</v>
      </c>
      <c r="D15" s="13" t="s">
        <v>24</v>
      </c>
      <c r="E15" s="6">
        <f>SUM(H15:H18)</f>
        <v>171.195</v>
      </c>
      <c r="F15" s="14" t="s">
        <v>40</v>
      </c>
      <c r="G15" s="14" t="s">
        <v>41</v>
      </c>
      <c r="H15" s="14">
        <v>42.5</v>
      </c>
      <c r="I15" s="14">
        <v>392</v>
      </c>
      <c r="J15" s="26">
        <f t="shared" si="2"/>
        <v>111.020408163265</v>
      </c>
      <c r="K15" s="14" t="s">
        <v>26</v>
      </c>
      <c r="L15" s="14" t="s">
        <v>42</v>
      </c>
      <c r="M15" s="14"/>
    </row>
    <row r="16" spans="1:13">
      <c r="A16" s="10"/>
      <c r="B16" s="17"/>
      <c r="D16" s="13"/>
      <c r="F16" s="14"/>
      <c r="G16" s="14" t="s">
        <v>43</v>
      </c>
      <c r="H16" s="14">
        <v>57.34</v>
      </c>
      <c r="I16" s="14">
        <v>485</v>
      </c>
      <c r="J16" s="26">
        <f t="shared" ref="J16:J41" si="3">(H16/I16)*1024</f>
        <v>121.06424742268</v>
      </c>
      <c r="K16" s="14" t="s">
        <v>26</v>
      </c>
      <c r="L16" s="14" t="s">
        <v>44</v>
      </c>
      <c r="M16" s="14"/>
    </row>
    <row r="17" spans="1:13">
      <c r="A17" s="10"/>
      <c r="B17" s="17"/>
      <c r="D17" s="13"/>
      <c r="F17" s="14" t="s">
        <v>45</v>
      </c>
      <c r="G17" s="14" t="s">
        <v>41</v>
      </c>
      <c r="H17" s="14">
        <v>29.525</v>
      </c>
      <c r="I17" s="14">
        <v>55</v>
      </c>
      <c r="J17" s="26">
        <f t="shared" si="3"/>
        <v>549.701818181818</v>
      </c>
      <c r="K17" s="14" t="s">
        <v>26</v>
      </c>
      <c r="L17" s="14" t="s">
        <v>46</v>
      </c>
      <c r="M17" s="14"/>
    </row>
    <row r="18" spans="1:13">
      <c r="A18" s="10"/>
      <c r="B18" s="17"/>
      <c r="D18" s="13"/>
      <c r="F18" s="14"/>
      <c r="G18" s="14" t="s">
        <v>43</v>
      </c>
      <c r="H18" s="14">
        <v>41.83</v>
      </c>
      <c r="I18" s="14">
        <v>53</v>
      </c>
      <c r="J18" s="26">
        <f t="shared" si="3"/>
        <v>808.187169811321</v>
      </c>
      <c r="K18" s="14" t="s">
        <v>26</v>
      </c>
      <c r="L18" s="14" t="s">
        <v>47</v>
      </c>
      <c r="M18" s="14"/>
    </row>
    <row r="19" spans="1:12">
      <c r="A19" s="10"/>
      <c r="B19" s="17"/>
      <c r="C19" s="6" t="s">
        <v>48</v>
      </c>
      <c r="E19" s="6">
        <v>2.5</v>
      </c>
      <c r="F19" t="s">
        <v>41</v>
      </c>
      <c r="H19" s="8">
        <v>2.5</v>
      </c>
      <c r="I19">
        <v>100</v>
      </c>
      <c r="J19" s="9">
        <f t="shared" si="3"/>
        <v>25.6</v>
      </c>
      <c r="K19" t="s">
        <v>15</v>
      </c>
      <c r="L19" t="s">
        <v>49</v>
      </c>
    </row>
    <row r="20" spans="1:13">
      <c r="A20" s="10"/>
      <c r="B20" s="17"/>
      <c r="C20" s="6" t="s">
        <v>50</v>
      </c>
      <c r="D20" s="13" t="s">
        <v>24</v>
      </c>
      <c r="E20" s="6">
        <v>15</v>
      </c>
      <c r="F20" s="14" t="s">
        <v>41</v>
      </c>
      <c r="G20" s="14"/>
      <c r="H20" s="14">
        <v>5.25</v>
      </c>
      <c r="I20" s="14">
        <v>81</v>
      </c>
      <c r="J20" s="26">
        <f t="shared" si="3"/>
        <v>66.3703703703704</v>
      </c>
      <c r="K20" s="14" t="s">
        <v>26</v>
      </c>
      <c r="L20" s="14" t="s">
        <v>51</v>
      </c>
      <c r="M20" s="14"/>
    </row>
    <row r="21" spans="1:13">
      <c r="A21" s="10"/>
      <c r="B21" s="18"/>
      <c r="D21" s="13"/>
      <c r="F21" s="14" t="s">
        <v>43</v>
      </c>
      <c r="G21" s="14"/>
      <c r="H21" s="14">
        <v>12</v>
      </c>
      <c r="I21" s="14">
        <v>88</v>
      </c>
      <c r="J21" s="26">
        <f t="shared" si="3"/>
        <v>139.636363636364</v>
      </c>
      <c r="K21" s="14" t="s">
        <v>26</v>
      </c>
      <c r="L21" s="14" t="s">
        <v>52</v>
      </c>
      <c r="M21" s="14"/>
    </row>
    <row r="22" spans="1:13">
      <c r="A22" s="10" t="s">
        <v>53</v>
      </c>
      <c r="B22" s="19">
        <v>38.6</v>
      </c>
      <c r="C22" s="6" t="s">
        <v>54</v>
      </c>
      <c r="D22" s="13"/>
      <c r="E22" s="6">
        <v>38.6</v>
      </c>
      <c r="F22" s="14"/>
      <c r="G22" s="14"/>
      <c r="H22" s="14">
        <v>31.96</v>
      </c>
      <c r="I22" s="14">
        <v>1901</v>
      </c>
      <c r="J22" s="26">
        <f t="shared" si="3"/>
        <v>17.2156970015781</v>
      </c>
      <c r="K22" s="14" t="s">
        <v>26</v>
      </c>
      <c r="L22" s="14" t="s">
        <v>55</v>
      </c>
      <c r="M22" s="14"/>
    </row>
    <row r="23" spans="1:14">
      <c r="A23" s="10" t="s">
        <v>56</v>
      </c>
      <c r="B23" s="19">
        <v>4.5</v>
      </c>
      <c r="E23" s="6">
        <f>SUM(H23)</f>
        <v>10</v>
      </c>
      <c r="H23" s="8">
        <v>10</v>
      </c>
      <c r="I23">
        <v>181</v>
      </c>
      <c r="J23" s="9">
        <f t="shared" si="3"/>
        <v>56.5745856353591</v>
      </c>
      <c r="K23" t="s">
        <v>15</v>
      </c>
      <c r="L23" t="s">
        <v>57</v>
      </c>
      <c r="N23" s="25"/>
    </row>
    <row r="24" spans="1:12">
      <c r="A24" s="10" t="s">
        <v>58</v>
      </c>
      <c r="B24" s="19">
        <v>1.2</v>
      </c>
      <c r="E24" s="6">
        <v>1.2</v>
      </c>
      <c r="H24" s="8">
        <v>0.715</v>
      </c>
      <c r="I24">
        <v>1078</v>
      </c>
      <c r="J24" s="9">
        <f t="shared" si="3"/>
        <v>0.679183673469388</v>
      </c>
      <c r="K24" t="s">
        <v>15</v>
      </c>
      <c r="L24" t="s">
        <v>59</v>
      </c>
    </row>
    <row r="25" spans="1:12">
      <c r="A25" s="10" t="s">
        <v>60</v>
      </c>
      <c r="B25" s="19">
        <f>SUM(H25:H41)</f>
        <v>60.995</v>
      </c>
      <c r="C25" s="6" t="s">
        <v>61</v>
      </c>
      <c r="D25" s="6" t="s">
        <v>62</v>
      </c>
      <c r="E25" s="6">
        <v>14.17</v>
      </c>
      <c r="H25" s="8">
        <v>16.28</v>
      </c>
      <c r="I25">
        <v>1326</v>
      </c>
      <c r="J25" s="9">
        <f t="shared" si="3"/>
        <v>12.5721870286576</v>
      </c>
      <c r="K25" t="s">
        <v>15</v>
      </c>
      <c r="L25" t="s">
        <v>63</v>
      </c>
    </row>
    <row r="26" spans="1:12">
      <c r="A26" s="10"/>
      <c r="B26" s="19"/>
      <c r="C26" s="6" t="s">
        <v>64</v>
      </c>
      <c r="E26" s="6">
        <v>9.48</v>
      </c>
      <c r="H26" s="8">
        <v>8.625</v>
      </c>
      <c r="I26">
        <v>1</v>
      </c>
      <c r="J26" s="9">
        <f t="shared" si="3"/>
        <v>8832</v>
      </c>
      <c r="K26" t="s">
        <v>15</v>
      </c>
      <c r="L26" t="s">
        <v>65</v>
      </c>
    </row>
    <row r="27" spans="1:12">
      <c r="A27" s="10"/>
      <c r="B27" s="19"/>
      <c r="C27" s="6" t="s">
        <v>66</v>
      </c>
      <c r="E27" s="6">
        <v>3.2</v>
      </c>
      <c r="H27" s="8">
        <v>4.35</v>
      </c>
      <c r="I27">
        <v>120</v>
      </c>
      <c r="J27" s="9">
        <f t="shared" si="3"/>
        <v>37.12</v>
      </c>
      <c r="K27" t="s">
        <v>15</v>
      </c>
      <c r="L27" t="s">
        <v>67</v>
      </c>
    </row>
    <row r="28" spans="1:12">
      <c r="A28" s="10"/>
      <c r="B28" s="19"/>
      <c r="C28" s="6" t="s">
        <v>68</v>
      </c>
      <c r="E28" s="6">
        <v>4.13</v>
      </c>
      <c r="H28" s="8">
        <v>4.5</v>
      </c>
      <c r="I28">
        <v>824</v>
      </c>
      <c r="J28" s="9">
        <f t="shared" si="3"/>
        <v>5.59223300970874</v>
      </c>
      <c r="K28" t="s">
        <v>15</v>
      </c>
      <c r="L28" t="s">
        <v>69</v>
      </c>
    </row>
    <row r="29" spans="1:12">
      <c r="A29" s="10"/>
      <c r="B29" s="19"/>
      <c r="C29" s="6" t="s">
        <v>70</v>
      </c>
      <c r="E29" s="6">
        <v>3.5</v>
      </c>
      <c r="H29" s="8">
        <v>3.5</v>
      </c>
      <c r="I29">
        <v>1</v>
      </c>
      <c r="J29" s="9">
        <f t="shared" si="3"/>
        <v>3584</v>
      </c>
      <c r="K29" t="s">
        <v>15</v>
      </c>
      <c r="L29" t="s">
        <v>71</v>
      </c>
    </row>
    <row r="30" spans="1:13">
      <c r="A30" s="10"/>
      <c r="B30" s="19"/>
      <c r="C30" s="6" t="s">
        <v>72</v>
      </c>
      <c r="E30" s="6">
        <f>SUM(H30:H41)</f>
        <v>23.74</v>
      </c>
      <c r="F30" s="14" t="s">
        <v>73</v>
      </c>
      <c r="G30" s="14"/>
      <c r="H30" s="14">
        <v>2.3</v>
      </c>
      <c r="I30" s="14">
        <v>92</v>
      </c>
      <c r="J30" s="26">
        <f t="shared" si="3"/>
        <v>25.6</v>
      </c>
      <c r="K30" s="14" t="s">
        <v>26</v>
      </c>
      <c r="L30" s="14" t="s">
        <v>74</v>
      </c>
      <c r="M30" s="14"/>
    </row>
    <row r="31" spans="1:13">
      <c r="A31" s="10"/>
      <c r="B31" s="19"/>
      <c r="F31" s="14" t="s">
        <v>75</v>
      </c>
      <c r="G31" s="14"/>
      <c r="H31" s="14">
        <v>10.9</v>
      </c>
      <c r="I31" s="14">
        <v>53</v>
      </c>
      <c r="J31" s="26">
        <f t="shared" si="3"/>
        <v>210.596226415094</v>
      </c>
      <c r="K31" s="14" t="s">
        <v>26</v>
      </c>
      <c r="L31" s="14" t="s">
        <v>76</v>
      </c>
      <c r="M31" s="14"/>
    </row>
    <row r="32" spans="1:13">
      <c r="A32" s="10"/>
      <c r="B32" s="19"/>
      <c r="F32" s="14" t="s">
        <v>77</v>
      </c>
      <c r="G32" s="14"/>
      <c r="H32" s="14">
        <v>1.34</v>
      </c>
      <c r="I32" s="14">
        <v>25</v>
      </c>
      <c r="J32" s="26">
        <f t="shared" si="3"/>
        <v>54.8864</v>
      </c>
      <c r="K32" s="14" t="s">
        <v>26</v>
      </c>
      <c r="L32" s="14" t="s">
        <v>78</v>
      </c>
      <c r="M32" s="14"/>
    </row>
    <row r="33" spans="1:13">
      <c r="A33" s="10"/>
      <c r="B33" s="19"/>
      <c r="F33" s="14" t="s">
        <v>79</v>
      </c>
      <c r="G33" s="14"/>
      <c r="H33" s="14">
        <v>3.29</v>
      </c>
      <c r="I33" s="14">
        <v>64</v>
      </c>
      <c r="J33" s="26">
        <f t="shared" si="3"/>
        <v>52.64</v>
      </c>
      <c r="K33" s="14" t="s">
        <v>26</v>
      </c>
      <c r="L33" s="14" t="s">
        <v>80</v>
      </c>
      <c r="M33" s="14"/>
    </row>
    <row r="34" spans="1:13">
      <c r="A34" s="10"/>
      <c r="B34" s="19"/>
      <c r="F34" s="14" t="s">
        <v>81</v>
      </c>
      <c r="G34" s="14"/>
      <c r="H34" s="14">
        <v>1.84</v>
      </c>
      <c r="I34" s="14">
        <v>19</v>
      </c>
      <c r="J34" s="26">
        <f t="shared" si="3"/>
        <v>99.1663157894737</v>
      </c>
      <c r="K34" s="14" t="s">
        <v>26</v>
      </c>
      <c r="L34" s="14" t="s">
        <v>82</v>
      </c>
      <c r="M34" s="14"/>
    </row>
    <row r="35" spans="1:13">
      <c r="A35" s="10"/>
      <c r="B35" s="19"/>
      <c r="F35" s="14" t="s">
        <v>83</v>
      </c>
      <c r="G35" s="14"/>
      <c r="H35" s="14">
        <v>2.01</v>
      </c>
      <c r="I35" s="14">
        <v>124</v>
      </c>
      <c r="J35" s="26">
        <f t="shared" si="3"/>
        <v>16.5987096774194</v>
      </c>
      <c r="K35" s="14" t="s">
        <v>26</v>
      </c>
      <c r="L35" s="14" t="s">
        <v>84</v>
      </c>
      <c r="M35" s="14"/>
    </row>
    <row r="36" spans="1:13">
      <c r="A36" s="10"/>
      <c r="B36" s="19"/>
      <c r="F36" s="14" t="s">
        <v>85</v>
      </c>
      <c r="G36" s="14"/>
      <c r="H36" s="14">
        <v>0.6</v>
      </c>
      <c r="I36" s="14">
        <v>14</v>
      </c>
      <c r="J36" s="26">
        <f t="shared" si="3"/>
        <v>43.8857142857143</v>
      </c>
      <c r="K36" s="14" t="s">
        <v>26</v>
      </c>
      <c r="L36" s="14" t="s">
        <v>86</v>
      </c>
      <c r="M36" s="14"/>
    </row>
    <row r="37" spans="1:13">
      <c r="A37" s="10"/>
      <c r="B37" s="19"/>
      <c r="F37" s="14" t="s">
        <v>48</v>
      </c>
      <c r="G37" s="14"/>
      <c r="H37" s="14">
        <v>0.95</v>
      </c>
      <c r="I37" s="14">
        <v>156</v>
      </c>
      <c r="J37" s="26">
        <f t="shared" si="3"/>
        <v>6.23589743589744</v>
      </c>
      <c r="K37" s="14" t="s">
        <v>26</v>
      </c>
      <c r="L37" s="14" t="s">
        <v>87</v>
      </c>
      <c r="M37" s="14"/>
    </row>
    <row r="38" spans="1:13">
      <c r="A38" s="10"/>
      <c r="B38" s="19"/>
      <c r="F38" s="14" t="s">
        <v>88</v>
      </c>
      <c r="G38" s="14"/>
      <c r="H38" s="14">
        <v>0.39</v>
      </c>
      <c r="I38" s="14">
        <v>55</v>
      </c>
      <c r="J38" s="26">
        <f t="shared" si="3"/>
        <v>7.26109090909091</v>
      </c>
      <c r="K38" s="14" t="s">
        <v>26</v>
      </c>
      <c r="L38" s="14" t="s">
        <v>89</v>
      </c>
      <c r="M38" s="14"/>
    </row>
    <row r="39" spans="1:13">
      <c r="A39" s="10"/>
      <c r="B39" s="16"/>
      <c r="F39" s="14" t="s">
        <v>90</v>
      </c>
      <c r="G39" s="14"/>
      <c r="H39" s="14"/>
      <c r="I39" s="14"/>
      <c r="J39" s="26"/>
      <c r="K39" s="14" t="s">
        <v>26</v>
      </c>
      <c r="L39" s="14" t="s">
        <v>91</v>
      </c>
      <c r="M39" s="14"/>
    </row>
    <row r="40" spans="1:13">
      <c r="A40" s="10"/>
      <c r="B40" s="16"/>
      <c r="F40" s="14" t="s">
        <v>92</v>
      </c>
      <c r="G40" s="14"/>
      <c r="H40" s="14"/>
      <c r="I40" s="14"/>
      <c r="J40" s="26"/>
      <c r="K40" s="14" t="s">
        <v>26</v>
      </c>
      <c r="L40" s="14" t="s">
        <v>93</v>
      </c>
      <c r="M40" s="14"/>
    </row>
    <row r="41" spans="1:13">
      <c r="A41" s="10"/>
      <c r="B41" s="16"/>
      <c r="F41" s="14" t="s">
        <v>94</v>
      </c>
      <c r="G41" s="14"/>
      <c r="H41" s="14">
        <v>0.12</v>
      </c>
      <c r="I41" s="14">
        <v>10</v>
      </c>
      <c r="J41" s="26">
        <f t="shared" ref="J41:J43" si="4">(H41/I41)*1024</f>
        <v>12.288</v>
      </c>
      <c r="K41" s="14" t="s">
        <v>26</v>
      </c>
      <c r="L41" s="14" t="s">
        <v>95</v>
      </c>
      <c r="M41" s="14"/>
    </row>
    <row r="42" spans="1:13">
      <c r="A42" s="10" t="s">
        <v>96</v>
      </c>
      <c r="B42" s="16">
        <f>SUM(H42:H44)</f>
        <v>252.98</v>
      </c>
      <c r="C42" s="6" t="s">
        <v>97</v>
      </c>
      <c r="E42" s="6">
        <v>221</v>
      </c>
      <c r="F42" s="14" t="s">
        <v>98</v>
      </c>
      <c r="G42" s="14"/>
      <c r="H42" s="14">
        <v>231.5</v>
      </c>
      <c r="I42" s="14">
        <v>263</v>
      </c>
      <c r="J42" s="26">
        <f t="shared" si="4"/>
        <v>901.3536121673</v>
      </c>
      <c r="K42" s="14" t="s">
        <v>26</v>
      </c>
      <c r="L42" s="14" t="s">
        <v>99</v>
      </c>
      <c r="M42" s="14"/>
    </row>
    <row r="43" spans="1:12">
      <c r="A43" s="10"/>
      <c r="B43" s="17"/>
      <c r="C43" s="6" t="s">
        <v>100</v>
      </c>
      <c r="E43" s="6">
        <v>8.5</v>
      </c>
      <c r="F43" t="s">
        <v>101</v>
      </c>
      <c r="H43" s="8">
        <v>14.16</v>
      </c>
      <c r="I43">
        <v>218</v>
      </c>
      <c r="J43" s="9">
        <f t="shared" si="4"/>
        <v>66.5130275229358</v>
      </c>
      <c r="K43" t="s">
        <v>15</v>
      </c>
      <c r="L43" t="s">
        <v>102</v>
      </c>
    </row>
    <row r="44" spans="1:13">
      <c r="A44" s="10"/>
      <c r="B44" s="18"/>
      <c r="F44" s="14" t="s">
        <v>103</v>
      </c>
      <c r="G44" s="14"/>
      <c r="H44" s="14">
        <v>7.32</v>
      </c>
      <c r="I44" s="14">
        <v>84</v>
      </c>
      <c r="J44" s="26">
        <f t="shared" ref="J43:J58" si="5">(H44/I44)*1024</f>
        <v>89.2342857142857</v>
      </c>
      <c r="K44" s="14" t="s">
        <v>26</v>
      </c>
      <c r="L44" s="14" t="s">
        <v>104</v>
      </c>
      <c r="M44" s="14"/>
    </row>
    <row r="45" spans="1:11">
      <c r="A45" s="20" t="s">
        <v>105</v>
      </c>
      <c r="B45" s="16">
        <f>SUM(H45:H55)</f>
        <v>40</v>
      </c>
      <c r="C45" s="6" t="s">
        <v>106</v>
      </c>
      <c r="E45" s="6">
        <v>1.2</v>
      </c>
      <c r="H45" s="8">
        <v>1.2</v>
      </c>
      <c r="I45">
        <v>1</v>
      </c>
      <c r="J45" s="9">
        <f t="shared" si="5"/>
        <v>1228.8</v>
      </c>
      <c r="K45" t="s">
        <v>15</v>
      </c>
    </row>
    <row r="46" spans="1:11">
      <c r="A46" s="21"/>
      <c r="B46" s="17"/>
      <c r="C46" s="6" t="s">
        <v>107</v>
      </c>
      <c r="E46" s="6">
        <v>4.06</v>
      </c>
      <c r="H46" s="8">
        <v>4.06</v>
      </c>
      <c r="I46">
        <v>1</v>
      </c>
      <c r="J46" s="9">
        <f t="shared" si="5"/>
        <v>4157.44</v>
      </c>
      <c r="K46" t="s">
        <v>15</v>
      </c>
    </row>
    <row r="47" spans="1:11">
      <c r="A47" s="21"/>
      <c r="B47" s="17"/>
      <c r="C47" s="6" t="s">
        <v>108</v>
      </c>
      <c r="E47" s="6">
        <v>0.3</v>
      </c>
      <c r="H47" s="8">
        <v>0.3</v>
      </c>
      <c r="I47">
        <v>1</v>
      </c>
      <c r="J47" s="9">
        <f t="shared" si="5"/>
        <v>307.2</v>
      </c>
      <c r="K47" t="s">
        <v>15</v>
      </c>
    </row>
    <row r="48" spans="1:11">
      <c r="A48" s="21"/>
      <c r="B48" s="17"/>
      <c r="C48" s="6" t="s">
        <v>109</v>
      </c>
      <c r="E48" s="6">
        <v>5.02</v>
      </c>
      <c r="H48" s="8">
        <v>5.02</v>
      </c>
      <c r="I48">
        <v>1</v>
      </c>
      <c r="J48" s="9">
        <f t="shared" si="5"/>
        <v>5140.48</v>
      </c>
      <c r="K48" t="s">
        <v>15</v>
      </c>
    </row>
    <row r="49" spans="1:11">
      <c r="A49" s="21"/>
      <c r="B49" s="17"/>
      <c r="C49" s="6" t="s">
        <v>110</v>
      </c>
      <c r="E49" s="6">
        <v>2</v>
      </c>
      <c r="H49" s="8">
        <v>0.2</v>
      </c>
      <c r="I49">
        <v>1</v>
      </c>
      <c r="J49" s="9">
        <f t="shared" si="5"/>
        <v>204.8</v>
      </c>
      <c r="K49" t="s">
        <v>15</v>
      </c>
    </row>
    <row r="50" spans="1:11">
      <c r="A50" s="21"/>
      <c r="B50" s="17"/>
      <c r="C50" s="6" t="s">
        <v>111</v>
      </c>
      <c r="E50" s="6">
        <v>0.4</v>
      </c>
      <c r="H50" s="8">
        <v>0.4</v>
      </c>
      <c r="I50">
        <v>1</v>
      </c>
      <c r="J50" s="9">
        <f t="shared" si="5"/>
        <v>409.6</v>
      </c>
      <c r="K50" t="s">
        <v>15</v>
      </c>
    </row>
    <row r="51" spans="1:11">
      <c r="A51" s="21"/>
      <c r="B51" s="17"/>
      <c r="C51" s="6" t="s">
        <v>112</v>
      </c>
      <c r="E51" s="6">
        <v>14.4</v>
      </c>
      <c r="H51" s="8">
        <v>14.4</v>
      </c>
      <c r="I51">
        <v>1</v>
      </c>
      <c r="J51" s="9">
        <f t="shared" si="5"/>
        <v>14745.6</v>
      </c>
      <c r="K51" t="s">
        <v>15</v>
      </c>
    </row>
    <row r="52" spans="1:11">
      <c r="A52" s="21"/>
      <c r="B52" s="17"/>
      <c r="C52" s="6" t="s">
        <v>113</v>
      </c>
      <c r="E52" s="6">
        <v>0.35</v>
      </c>
      <c r="H52" s="8">
        <v>0.35</v>
      </c>
      <c r="I52">
        <v>1</v>
      </c>
      <c r="J52" s="9">
        <f t="shared" si="5"/>
        <v>358.4</v>
      </c>
      <c r="K52" t="s">
        <v>15</v>
      </c>
    </row>
    <row r="53" spans="1:11">
      <c r="A53" s="21"/>
      <c r="B53" s="17"/>
      <c r="C53" s="6" t="s">
        <v>114</v>
      </c>
      <c r="E53" s="6">
        <v>1.42</v>
      </c>
      <c r="H53" s="8">
        <v>1.42</v>
      </c>
      <c r="I53">
        <v>1</v>
      </c>
      <c r="J53" s="9">
        <f t="shared" si="5"/>
        <v>1454.08</v>
      </c>
      <c r="K53" t="s">
        <v>15</v>
      </c>
    </row>
    <row r="54" spans="1:11">
      <c r="A54" s="21"/>
      <c r="B54" s="17"/>
      <c r="C54" s="6" t="s">
        <v>115</v>
      </c>
      <c r="E54" s="6">
        <v>0.06</v>
      </c>
      <c r="H54" s="8">
        <v>0.06</v>
      </c>
      <c r="I54">
        <v>1</v>
      </c>
      <c r="J54" s="9">
        <f t="shared" si="5"/>
        <v>61.44</v>
      </c>
      <c r="K54" t="s">
        <v>15</v>
      </c>
    </row>
    <row r="55" spans="1:11">
      <c r="A55" s="22"/>
      <c r="B55" s="18"/>
      <c r="C55" s="6" t="s">
        <v>116</v>
      </c>
      <c r="E55" s="6">
        <v>12.59</v>
      </c>
      <c r="H55" s="8">
        <v>12.59</v>
      </c>
      <c r="I55">
        <v>5</v>
      </c>
      <c r="J55" s="9">
        <f t="shared" si="5"/>
        <v>2578.432</v>
      </c>
      <c r="K55" t="s">
        <v>15</v>
      </c>
    </row>
    <row r="56" spans="1:13">
      <c r="A56" s="23" t="s">
        <v>117</v>
      </c>
      <c r="B56" s="19">
        <v>1.16</v>
      </c>
      <c r="F56" s="14"/>
      <c r="G56" s="14"/>
      <c r="H56" s="14">
        <v>1.16</v>
      </c>
      <c r="I56" s="14">
        <v>339</v>
      </c>
      <c r="J56" s="26">
        <f t="shared" si="5"/>
        <v>3.50395280235988</v>
      </c>
      <c r="K56" s="14" t="s">
        <v>26</v>
      </c>
      <c r="L56" s="14" t="s">
        <v>118</v>
      </c>
      <c r="M56" s="14"/>
    </row>
    <row r="57" spans="1:13">
      <c r="A57" s="23" t="s">
        <v>119</v>
      </c>
      <c r="B57" s="19">
        <v>11.7</v>
      </c>
      <c r="F57" s="14"/>
      <c r="G57" s="14"/>
      <c r="H57" s="14">
        <v>11.7</v>
      </c>
      <c r="I57" s="14">
        <v>1070</v>
      </c>
      <c r="J57" s="26">
        <f t="shared" si="5"/>
        <v>11.1970093457944</v>
      </c>
      <c r="K57" s="14" t="s">
        <v>26</v>
      </c>
      <c r="L57" s="14" t="s">
        <v>120</v>
      </c>
      <c r="M57" s="14"/>
    </row>
    <row r="58" spans="1:13">
      <c r="A58" s="23" t="s">
        <v>121</v>
      </c>
      <c r="B58" s="19">
        <v>4.11</v>
      </c>
      <c r="F58" s="14"/>
      <c r="G58" s="14"/>
      <c r="H58" s="14">
        <v>4.11</v>
      </c>
      <c r="I58" s="14">
        <v>1</v>
      </c>
      <c r="J58" s="26">
        <f t="shared" si="5"/>
        <v>4208.64</v>
      </c>
      <c r="K58" s="14" t="s">
        <v>26</v>
      </c>
      <c r="L58" s="14" t="s">
        <v>122</v>
      </c>
      <c r="M58" s="14"/>
    </row>
    <row r="59" spans="1:11">
      <c r="A59" s="10" t="s">
        <v>123</v>
      </c>
      <c r="B59" s="19">
        <v>27.3</v>
      </c>
      <c r="H59" s="8">
        <v>27.3</v>
      </c>
      <c r="K59" t="s">
        <v>15</v>
      </c>
    </row>
    <row r="62" spans="1:2">
      <c r="A62" s="24" t="s">
        <v>124</v>
      </c>
      <c r="B62" s="24">
        <f>SUMIF(K2:K59,"apk",H2:H59)</f>
        <v>178.52</v>
      </c>
    </row>
    <row r="63" spans="1:2">
      <c r="A63" s="24" t="s">
        <v>125</v>
      </c>
      <c r="B63" s="24">
        <f>SUMIF(K2:K59,"ab",H2:H59)</f>
        <v>633.305</v>
      </c>
    </row>
    <row r="64" spans="1:2">
      <c r="A64" s="24" t="s">
        <v>126</v>
      </c>
      <c r="B64" s="24">
        <f>SUM(B62:B63)</f>
        <v>811.825</v>
      </c>
    </row>
    <row r="66" spans="1:2">
      <c r="A66" s="24" t="s">
        <v>127</v>
      </c>
      <c r="B66" s="24"/>
    </row>
    <row r="67" spans="1:2">
      <c r="A67" s="24" t="s">
        <v>128</v>
      </c>
      <c r="B67" s="24" t="s">
        <v>129</v>
      </c>
    </row>
    <row r="83" spans="9:9">
      <c r="I83">
        <v>16</v>
      </c>
    </row>
    <row r="84" spans="9:9">
      <c r="I84">
        <v>18</v>
      </c>
    </row>
    <row r="85" spans="9:9">
      <c r="I85">
        <v>77</v>
      </c>
    </row>
    <row r="86" spans="9:9">
      <c r="I86">
        <v>-24</v>
      </c>
    </row>
    <row r="87" spans="9:9">
      <c r="I87">
        <v>35</v>
      </c>
    </row>
    <row r="88" spans="9:9">
      <c r="I88">
        <v>-7</v>
      </c>
    </row>
    <row r="89" spans="9:9">
      <c r="I89">
        <v>52</v>
      </c>
    </row>
    <row r="90" spans="9:9">
      <c r="I90">
        <v>10</v>
      </c>
    </row>
    <row r="91" spans="9:9">
      <c r="I91">
        <v>-31</v>
      </c>
    </row>
    <row r="92" spans="9:9">
      <c r="I92">
        <v>27</v>
      </c>
    </row>
    <row r="93" spans="9:9">
      <c r="I93">
        <v>8</v>
      </c>
    </row>
    <row r="94" spans="9:9">
      <c r="I94">
        <v>-14</v>
      </c>
    </row>
    <row r="95" spans="9:9">
      <c r="I95">
        <v>26</v>
      </c>
    </row>
    <row r="96" spans="9:9">
      <c r="I96">
        <v>-15</v>
      </c>
    </row>
    <row r="97" spans="9:9">
      <c r="I97">
        <v>84</v>
      </c>
    </row>
    <row r="98" spans="9:9">
      <c r="I98">
        <v>-58</v>
      </c>
    </row>
    <row r="99" spans="9:9">
      <c r="I99">
        <v>-60</v>
      </c>
    </row>
  </sheetData>
  <mergeCells count="25">
    <mergeCell ref="A2:A8"/>
    <mergeCell ref="A9:A13"/>
    <mergeCell ref="A14:A21"/>
    <mergeCell ref="A25:A41"/>
    <mergeCell ref="A42:A44"/>
    <mergeCell ref="A45:A55"/>
    <mergeCell ref="B2:B8"/>
    <mergeCell ref="B9:B13"/>
    <mergeCell ref="B14:B21"/>
    <mergeCell ref="B25:B41"/>
    <mergeCell ref="B42:B44"/>
    <mergeCell ref="B45:B55"/>
    <mergeCell ref="C9:C13"/>
    <mergeCell ref="C15:C18"/>
    <mergeCell ref="C20:C21"/>
    <mergeCell ref="C30:C41"/>
    <mergeCell ref="C43:C44"/>
    <mergeCell ref="D9:D13"/>
    <mergeCell ref="D15:D18"/>
    <mergeCell ref="D20:D22"/>
    <mergeCell ref="E9:E13"/>
    <mergeCell ref="E15:E18"/>
    <mergeCell ref="E20:E21"/>
    <mergeCell ref="E30:E41"/>
    <mergeCell ref="E43:E44"/>
  </mergeCells>
  <dataValidations count="1">
    <dataValidation type="list" allowBlank="1" showInputMessage="1" showErrorMessage="1" sqref="K2 K3 K39 K40 K55 K58 K59 K4:K8 K9:K36 K37:K38 K41:K42 K43:K54 K56:K57">
      <formula1>"apk,ab"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0"/>
  <sheetViews>
    <sheetView workbookViewId="0">
      <selection activeCell="A37" sqref="A37"/>
    </sheetView>
  </sheetViews>
  <sheetFormatPr defaultColWidth="9" defaultRowHeight="13.5"/>
  <cols>
    <col min="1" max="1" width="36.625" customWidth="1"/>
    <col min="2" max="2" width="14.25" customWidth="1"/>
    <col min="3" max="3" width="19.375" customWidth="1"/>
    <col min="4" max="4" width="24.875" customWidth="1"/>
  </cols>
  <sheetData>
    <row r="1" spans="1:4">
      <c r="A1" t="s">
        <v>130</v>
      </c>
      <c r="B1" t="s">
        <v>131</v>
      </c>
      <c r="C1" t="s">
        <v>132</v>
      </c>
      <c r="D1" s="2" t="s">
        <v>133</v>
      </c>
    </row>
    <row r="2" spans="1:4">
      <c r="A2" t="s">
        <v>134</v>
      </c>
      <c r="B2">
        <v>154525</v>
      </c>
      <c r="D2" s="2"/>
    </row>
    <row r="3" spans="1:4">
      <c r="A3" t="s">
        <v>135</v>
      </c>
      <c r="B3">
        <v>154499</v>
      </c>
      <c r="C3">
        <f t="shared" ref="C3:C25" si="0">B2-B3</f>
        <v>26</v>
      </c>
      <c r="D3" s="2">
        <f>C3/SUM(C3:C25)</f>
        <v>0.000191862095429255</v>
      </c>
    </row>
    <row r="4" spans="1:4">
      <c r="A4" t="s">
        <v>136</v>
      </c>
      <c r="B4">
        <v>154492</v>
      </c>
      <c r="C4">
        <f t="shared" si="0"/>
        <v>7</v>
      </c>
      <c r="D4" s="2">
        <f>C4/SUM(C3:C25)</f>
        <v>5.16551795386455e-5</v>
      </c>
    </row>
    <row r="5" spans="1:4">
      <c r="A5" t="s">
        <v>137</v>
      </c>
      <c r="B5">
        <v>154345</v>
      </c>
      <c r="C5">
        <f t="shared" si="0"/>
        <v>147</v>
      </c>
      <c r="D5" s="2">
        <f>C5/SUM(C3:C25)</f>
        <v>0.00108475877031155</v>
      </c>
    </row>
    <row r="6" spans="1:6">
      <c r="A6" s="3" t="s">
        <v>138</v>
      </c>
      <c r="B6" s="3">
        <v>136649</v>
      </c>
      <c r="C6" s="3">
        <f t="shared" si="0"/>
        <v>17696</v>
      </c>
      <c r="D6" s="2">
        <f>C6/SUM(C3:C25)</f>
        <v>0.130584293873696</v>
      </c>
      <c r="E6" s="3"/>
      <c r="F6" s="3"/>
    </row>
    <row r="7" spans="1:4">
      <c r="A7" s="4" t="s">
        <v>139</v>
      </c>
      <c r="B7">
        <v>132564</v>
      </c>
      <c r="C7">
        <f t="shared" si="0"/>
        <v>4085</v>
      </c>
      <c r="D7" s="2">
        <f>C7/SUM(C3:C25)</f>
        <v>0.030144486916481</v>
      </c>
    </row>
    <row r="8" spans="1:4">
      <c r="A8" s="4" t="s">
        <v>102</v>
      </c>
      <c r="B8">
        <v>129424</v>
      </c>
      <c r="C8">
        <f t="shared" si="0"/>
        <v>3140</v>
      </c>
      <c r="D8" s="2">
        <f>C8/SUM(C3:C25)</f>
        <v>0.0231710376787638</v>
      </c>
    </row>
    <row r="9" spans="1:6">
      <c r="A9" s="3" t="s">
        <v>140</v>
      </c>
      <c r="B9" s="3">
        <v>110497</v>
      </c>
      <c r="C9" s="3">
        <f t="shared" si="0"/>
        <v>18927</v>
      </c>
      <c r="D9" s="2">
        <f>C9/SUM(C3:C25)</f>
        <v>0.139668226161135</v>
      </c>
      <c r="E9" s="3"/>
      <c r="F9" s="3"/>
    </row>
    <row r="10" spans="1:4">
      <c r="A10" t="s">
        <v>141</v>
      </c>
      <c r="B10">
        <v>109712</v>
      </c>
      <c r="C10">
        <f t="shared" si="0"/>
        <v>785</v>
      </c>
      <c r="D10" s="2">
        <f>C10/SUM(C3:C25)</f>
        <v>0.00579275941969095</v>
      </c>
    </row>
    <row r="11" spans="1:4">
      <c r="A11" s="4" t="s">
        <v>142</v>
      </c>
      <c r="B11">
        <v>108528</v>
      </c>
      <c r="C11">
        <f t="shared" si="0"/>
        <v>1184</v>
      </c>
      <c r="D11" s="2">
        <f>C11/SUM(C3:C25)</f>
        <v>0.00873710465339375</v>
      </c>
    </row>
    <row r="12" spans="1:4">
      <c r="A12" t="s">
        <v>143</v>
      </c>
      <c r="B12">
        <v>108465</v>
      </c>
      <c r="C12">
        <f t="shared" si="0"/>
        <v>63</v>
      </c>
      <c r="D12" s="2">
        <f>C12/SUM(C3:C25)</f>
        <v>0.000464896615847809</v>
      </c>
    </row>
    <row r="13" spans="1:4">
      <c r="A13" s="4" t="s">
        <v>144</v>
      </c>
      <c r="B13">
        <v>107307</v>
      </c>
      <c r="C13">
        <f t="shared" si="0"/>
        <v>1158</v>
      </c>
      <c r="D13" s="2">
        <f>C13/SUM(C3:C25)</f>
        <v>0.00854524255796449</v>
      </c>
    </row>
    <row r="14" spans="1:4">
      <c r="A14" s="4" t="s">
        <v>145</v>
      </c>
      <c r="B14">
        <v>102698</v>
      </c>
      <c r="C14">
        <f t="shared" si="0"/>
        <v>4609</v>
      </c>
      <c r="D14" s="2">
        <f>C14/SUM(C3:C25)</f>
        <v>0.0340112460705167</v>
      </c>
    </row>
    <row r="15" spans="1:4">
      <c r="A15" s="4" t="s">
        <v>146</v>
      </c>
      <c r="B15">
        <v>102039</v>
      </c>
      <c r="C15">
        <f t="shared" si="0"/>
        <v>659</v>
      </c>
      <c r="D15" s="2">
        <f>C15/SUM(C3:C25)</f>
        <v>0.00486296618799534</v>
      </c>
    </row>
    <row r="16" spans="1:4">
      <c r="A16" s="4" t="s">
        <v>147</v>
      </c>
      <c r="B16">
        <v>99508</v>
      </c>
      <c r="C16">
        <f t="shared" si="0"/>
        <v>2531</v>
      </c>
      <c r="D16" s="2">
        <f>C16/SUM(C3:C25)</f>
        <v>0.0186770370589017</v>
      </c>
    </row>
    <row r="17" spans="1:4">
      <c r="A17" s="4" t="s">
        <v>148</v>
      </c>
      <c r="B17">
        <v>99487</v>
      </c>
      <c r="C17">
        <f t="shared" si="0"/>
        <v>21</v>
      </c>
      <c r="D17" s="2">
        <f>C17/SUM(C3:C25)</f>
        <v>0.000154965538615936</v>
      </c>
    </row>
    <row r="18" spans="1:4">
      <c r="A18" s="4" t="s">
        <v>149</v>
      </c>
      <c r="B18">
        <v>99482</v>
      </c>
      <c r="C18">
        <f t="shared" si="0"/>
        <v>5</v>
      </c>
      <c r="D18" s="2">
        <f>C18/SUM(C3:C25)</f>
        <v>3.68965568133182e-5</v>
      </c>
    </row>
    <row r="19" spans="1:4">
      <c r="A19" t="s">
        <v>150</v>
      </c>
      <c r="B19">
        <v>99407</v>
      </c>
      <c r="C19">
        <f t="shared" si="0"/>
        <v>75</v>
      </c>
      <c r="D19" s="2">
        <f>C19/SUM(C3:C25)</f>
        <v>0.000553448352199773</v>
      </c>
    </row>
    <row r="20" spans="1:6">
      <c r="A20" s="3" t="s">
        <v>151</v>
      </c>
      <c r="B20" s="3">
        <v>90446</v>
      </c>
      <c r="C20" s="3">
        <f t="shared" si="0"/>
        <v>8961</v>
      </c>
      <c r="D20" s="2">
        <f>C20/SUM(C3:C25)</f>
        <v>0.0661260091208288</v>
      </c>
      <c r="E20" s="3"/>
      <c r="F20" s="3"/>
    </row>
    <row r="21" spans="1:6">
      <c r="A21" s="3" t="s">
        <v>152</v>
      </c>
      <c r="B21" s="3">
        <v>60401</v>
      </c>
      <c r="C21" s="3">
        <f t="shared" si="0"/>
        <v>30045</v>
      </c>
      <c r="D21" s="2">
        <f>C21/SUM(C3:C25)</f>
        <v>0.221711409891229</v>
      </c>
      <c r="E21" s="3" t="s">
        <v>153</v>
      </c>
      <c r="F21" s="3"/>
    </row>
    <row r="22" spans="1:6">
      <c r="A22" s="3" t="s">
        <v>154</v>
      </c>
      <c r="B22" s="3">
        <v>55401</v>
      </c>
      <c r="C22" s="3">
        <f t="shared" si="0"/>
        <v>5000</v>
      </c>
      <c r="D22" s="2">
        <f>C22/SUM(C3:C25)</f>
        <v>0.0368965568133182</v>
      </c>
      <c r="E22" s="3"/>
      <c r="F22" s="3"/>
    </row>
    <row r="23" spans="1:4">
      <c r="A23" s="4" t="s">
        <v>155</v>
      </c>
      <c r="B23">
        <v>54128</v>
      </c>
      <c r="C23">
        <f t="shared" si="0"/>
        <v>1273</v>
      </c>
      <c r="D23" s="2">
        <f>C23/SUM(C3:C25)</f>
        <v>0.00939386336467081</v>
      </c>
    </row>
    <row r="24" spans="1:4">
      <c r="A24" t="s">
        <v>156</v>
      </c>
      <c r="B24">
        <v>53987</v>
      </c>
      <c r="C24">
        <f t="shared" si="0"/>
        <v>141</v>
      </c>
      <c r="D24" s="2">
        <f>C24/SUM(C3:C25)</f>
        <v>0.00104048290213557</v>
      </c>
    </row>
    <row r="25" spans="1:6">
      <c r="A25" s="3" t="s">
        <v>157</v>
      </c>
      <c r="B25" s="3">
        <v>19011</v>
      </c>
      <c r="C25" s="3">
        <f t="shared" si="0"/>
        <v>34976</v>
      </c>
      <c r="D25" s="2">
        <f>C25/SUM(C3:C25)</f>
        <v>0.258098794220523</v>
      </c>
      <c r="E25" s="3"/>
      <c r="F25" s="3"/>
    </row>
    <row r="26" spans="4:4">
      <c r="D26" s="2"/>
    </row>
    <row r="27" spans="1:4">
      <c r="A27" t="s">
        <v>158</v>
      </c>
      <c r="B27" t="s">
        <v>159</v>
      </c>
      <c r="C27" t="s">
        <v>160</v>
      </c>
      <c r="D27" s="2"/>
    </row>
    <row r="28" s="1" customFormat="1" spans="1:4">
      <c r="A28" s="1" t="s">
        <v>161</v>
      </c>
      <c r="B28" s="1">
        <v>1.2</v>
      </c>
      <c r="C28" s="1" t="s">
        <v>106</v>
      </c>
      <c r="D28" s="5"/>
    </row>
    <row r="29" spans="1:4">
      <c r="A29" t="s">
        <v>162</v>
      </c>
      <c r="B29">
        <v>94.6</v>
      </c>
      <c r="C29" t="s">
        <v>163</v>
      </c>
      <c r="D29" s="2"/>
    </row>
    <row r="30" spans="1:4">
      <c r="A30" t="s">
        <v>164</v>
      </c>
      <c r="B30">
        <v>17.8</v>
      </c>
      <c r="D30" s="2"/>
    </row>
    <row r="31" spans="4:4">
      <c r="D31" s="2"/>
    </row>
    <row r="36" spans="1:2">
      <c r="A36" t="s">
        <v>165</v>
      </c>
      <c r="B36" t="s">
        <v>166</v>
      </c>
    </row>
    <row r="38" spans="2:13">
      <c r="B38" t="s">
        <v>167</v>
      </c>
      <c r="M38">
        <v>45.7</v>
      </c>
    </row>
    <row r="40" spans="2:2">
      <c r="B40" t="s">
        <v>168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YH3173</cp:lastModifiedBy>
  <dcterms:created xsi:type="dcterms:W3CDTF">2017-06-01T01:51:00Z</dcterms:created>
  <dcterms:modified xsi:type="dcterms:W3CDTF">2017-10-23T09:28:21Z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